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 activeTab="3"/>
  </bookViews>
  <sheets>
    <sheet name="SERVENTE - DF" sheetId="1" r:id="rId1"/>
    <sheet name="JAUZEIRO - DF" sheetId="9" r:id="rId2"/>
    <sheet name="JARDINEIRO - DF" sheetId="10" r:id="rId3"/>
    <sheet name="ENCARREGADO DE LIMPEZA - DF" sheetId="11" r:id="rId4"/>
    <sheet name="MATERIAIS e EQUIPAMENTOS - DF" sheetId="2" r:id="rId5"/>
    <sheet name="UNIFORME" sheetId="5" r:id="rId6"/>
    <sheet name="VALOR TOTAL" sheetId="12" r:id="rId7"/>
  </sheets>
  <definedNames>
    <definedName name="Print_Area_0" localSheetId="0">'SERVENTE - DF'!$A$1:$J$165</definedName>
  </definedNames>
  <calcPr calcId="162913"/>
</workbook>
</file>

<file path=xl/calcChain.xml><?xml version="1.0" encoding="utf-8"?>
<calcChain xmlns="http://schemas.openxmlformats.org/spreadsheetml/2006/main">
  <c r="B3" i="12" l="1"/>
  <c r="B2" i="12"/>
  <c r="I40" i="11"/>
  <c r="I39" i="10"/>
  <c r="I39" i="9"/>
  <c r="D17" i="5"/>
  <c r="D16" i="5"/>
  <c r="D15" i="5"/>
  <c r="D14" i="5"/>
  <c r="D13" i="5"/>
  <c r="E13" i="5"/>
  <c r="E14" i="5"/>
  <c r="E15" i="5"/>
  <c r="E16" i="5"/>
  <c r="E12" i="5"/>
  <c r="D12" i="5"/>
  <c r="D7" i="5"/>
  <c r="E7" i="5"/>
  <c r="D5" i="5"/>
  <c r="D6" i="5"/>
  <c r="E4" i="5"/>
  <c r="D4" i="5"/>
  <c r="M73" i="2"/>
  <c r="K55" i="2"/>
  <c r="N76" i="2" s="1"/>
  <c r="K54" i="2"/>
  <c r="K7" i="2"/>
  <c r="K4" i="2"/>
  <c r="I4" i="2"/>
  <c r="K3" i="2"/>
  <c r="I3" i="2"/>
  <c r="N77" i="2"/>
  <c r="K60" i="2"/>
  <c r="M64" i="2"/>
  <c r="K59" i="2"/>
  <c r="M60" i="2"/>
  <c r="M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59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39" i="1"/>
  <c r="E5" i="5" l="1"/>
  <c r="I110" i="9" l="1"/>
  <c r="K8" i="2" l="1"/>
  <c r="K9" i="2"/>
  <c r="K27" i="2"/>
  <c r="K28" i="2"/>
  <c r="K29" i="2"/>
  <c r="K32" i="2"/>
  <c r="K33" i="2"/>
  <c r="K34" i="2"/>
  <c r="K35" i="2"/>
  <c r="K48" i="2"/>
  <c r="K52" i="2"/>
  <c r="K53" i="2"/>
  <c r="K5" i="2"/>
  <c r="K6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30" i="2"/>
  <c r="K31" i="2"/>
  <c r="K36" i="2"/>
  <c r="K37" i="2"/>
  <c r="K38" i="2"/>
  <c r="K39" i="2"/>
  <c r="K40" i="2"/>
  <c r="K41" i="2"/>
  <c r="K42" i="2"/>
  <c r="K43" i="2"/>
  <c r="K44" i="2"/>
  <c r="K45" i="2"/>
  <c r="K46" i="2"/>
  <c r="K47" i="2"/>
  <c r="K49" i="2"/>
  <c r="K50" i="2"/>
  <c r="K51" i="2"/>
  <c r="K61" i="2"/>
  <c r="M61" i="2" s="1"/>
  <c r="K62" i="2"/>
  <c r="M62" i="2" s="1"/>
  <c r="K63" i="2"/>
  <c r="M63" i="2" s="1"/>
  <c r="K67" i="2"/>
  <c r="M67" i="2" s="1"/>
  <c r="K71" i="2"/>
  <c r="K72" i="2"/>
  <c r="M72" i="2" s="1"/>
  <c r="I110" i="1" l="1"/>
  <c r="K64" i="2"/>
  <c r="K70" i="2"/>
  <c r="M70" i="2" s="1"/>
  <c r="K65" i="2"/>
  <c r="M65" i="2" s="1"/>
  <c r="K66" i="2"/>
  <c r="M66" i="2" s="1"/>
  <c r="M71" i="2"/>
  <c r="K69" i="2"/>
  <c r="M69" i="2" s="1"/>
  <c r="K68" i="2"/>
  <c r="M68" i="2" s="1"/>
  <c r="I109" i="1" l="1"/>
  <c r="E17" i="5"/>
  <c r="I109" i="11" s="1"/>
  <c r="I25" i="9" l="1"/>
  <c r="B143" i="11" l="1"/>
  <c r="B141" i="11"/>
  <c r="B140" i="11"/>
  <c r="B139" i="11"/>
  <c r="B138" i="11"/>
  <c r="B137" i="11"/>
  <c r="H126" i="11"/>
  <c r="H124" i="11"/>
  <c r="I113" i="11"/>
  <c r="I141" i="11" s="1"/>
  <c r="H99" i="11"/>
  <c r="H95" i="11"/>
  <c r="H80" i="11"/>
  <c r="I60" i="11"/>
  <c r="I59" i="11"/>
  <c r="J49" i="11"/>
  <c r="H56" i="11" s="1"/>
  <c r="H83" i="11" s="1"/>
  <c r="H39" i="11"/>
  <c r="H41" i="11" s="1"/>
  <c r="I30" i="11"/>
  <c r="I27" i="11"/>
  <c r="I26" i="11"/>
  <c r="B142" i="10"/>
  <c r="B140" i="10"/>
  <c r="B139" i="10"/>
  <c r="B138" i="10"/>
  <c r="B137" i="10"/>
  <c r="B136" i="10"/>
  <c r="H125" i="10"/>
  <c r="H123" i="10"/>
  <c r="H98" i="10"/>
  <c r="H94" i="10"/>
  <c r="H79" i="10"/>
  <c r="I59" i="10"/>
  <c r="I58" i="10"/>
  <c r="J48" i="10"/>
  <c r="H55" i="10" s="1"/>
  <c r="H82" i="10" s="1"/>
  <c r="H38" i="10"/>
  <c r="H40" i="10" s="1"/>
  <c r="I30" i="10"/>
  <c r="I27" i="10"/>
  <c r="I26" i="10"/>
  <c r="B142" i="9"/>
  <c r="B140" i="9"/>
  <c r="B139" i="9"/>
  <c r="B138" i="9"/>
  <c r="B137" i="9"/>
  <c r="B136" i="9"/>
  <c r="H125" i="9"/>
  <c r="H123" i="9"/>
  <c r="H98" i="9"/>
  <c r="H94" i="9"/>
  <c r="H79" i="9"/>
  <c r="I59" i="9"/>
  <c r="I58" i="9"/>
  <c r="J48" i="9"/>
  <c r="H55" i="9" s="1"/>
  <c r="H82" i="9" s="1"/>
  <c r="H38" i="9"/>
  <c r="H40" i="9" s="1"/>
  <c r="I30" i="9"/>
  <c r="I27" i="9"/>
  <c r="I26" i="9"/>
  <c r="I63" i="10" l="1"/>
  <c r="I73" i="10" s="1"/>
  <c r="I64" i="11"/>
  <c r="I74" i="11" s="1"/>
  <c r="I31" i="11"/>
  <c r="I31" i="10"/>
  <c r="H84" i="9"/>
  <c r="I63" i="9"/>
  <c r="I73" i="9" s="1"/>
  <c r="I31" i="9"/>
  <c r="H85" i="11"/>
  <c r="H84" i="10"/>
  <c r="B142" i="1"/>
  <c r="B140" i="1"/>
  <c r="B139" i="1"/>
  <c r="B138" i="1"/>
  <c r="B137" i="1"/>
  <c r="B136" i="1"/>
  <c r="H125" i="1"/>
  <c r="H123" i="1"/>
  <c r="H98" i="1"/>
  <c r="H94" i="1"/>
  <c r="H79" i="1"/>
  <c r="I59" i="1"/>
  <c r="I58" i="1"/>
  <c r="J48" i="1"/>
  <c r="H55" i="1" s="1"/>
  <c r="H82" i="1" s="1"/>
  <c r="H38" i="1"/>
  <c r="H40" i="1" s="1"/>
  <c r="I30" i="1"/>
  <c r="I27" i="1"/>
  <c r="I26" i="1"/>
  <c r="E6" i="5"/>
  <c r="I92" i="11" l="1"/>
  <c r="I46" i="10"/>
  <c r="I53" i="9"/>
  <c r="I97" i="10"/>
  <c r="I98" i="10" s="1"/>
  <c r="I103" i="10" s="1"/>
  <c r="I79" i="10"/>
  <c r="I82" i="10"/>
  <c r="I92" i="10"/>
  <c r="I88" i="9"/>
  <c r="I36" i="9"/>
  <c r="I82" i="11"/>
  <c r="I81" i="11"/>
  <c r="I84" i="11"/>
  <c r="I37" i="11"/>
  <c r="I39" i="11" s="1"/>
  <c r="I38" i="11"/>
  <c r="I80" i="11"/>
  <c r="I98" i="11"/>
  <c r="I99" i="11" s="1"/>
  <c r="I104" i="11" s="1"/>
  <c r="I79" i="11"/>
  <c r="I137" i="11"/>
  <c r="I94" i="11"/>
  <c r="I48" i="11"/>
  <c r="I51" i="11"/>
  <c r="I91" i="11"/>
  <c r="I54" i="11"/>
  <c r="I90" i="11"/>
  <c r="I49" i="11"/>
  <c r="I83" i="11"/>
  <c r="I90" i="10"/>
  <c r="I36" i="10"/>
  <c r="I38" i="10" s="1"/>
  <c r="I47" i="10"/>
  <c r="I93" i="10"/>
  <c r="I51" i="10"/>
  <c r="I53" i="10"/>
  <c r="I37" i="10"/>
  <c r="I89" i="10"/>
  <c r="I48" i="10"/>
  <c r="I50" i="10"/>
  <c r="I54" i="10"/>
  <c r="I81" i="10"/>
  <c r="I53" i="11"/>
  <c r="I55" i="11"/>
  <c r="I89" i="11"/>
  <c r="I52" i="11"/>
  <c r="I93" i="11"/>
  <c r="I47" i="11"/>
  <c r="I83" i="10"/>
  <c r="I136" i="10"/>
  <c r="I88" i="10"/>
  <c r="I52" i="10"/>
  <c r="I78" i="10"/>
  <c r="I91" i="10"/>
  <c r="I80" i="10"/>
  <c r="I90" i="9"/>
  <c r="I97" i="9"/>
  <c r="I98" i="9" s="1"/>
  <c r="I103" i="9" s="1"/>
  <c r="I48" i="9"/>
  <c r="I54" i="9"/>
  <c r="I79" i="9"/>
  <c r="I51" i="9"/>
  <c r="I47" i="9"/>
  <c r="I37" i="9"/>
  <c r="I92" i="9"/>
  <c r="I89" i="9"/>
  <c r="I83" i="9"/>
  <c r="I46" i="9"/>
  <c r="I136" i="9"/>
  <c r="I93" i="9"/>
  <c r="I91" i="9"/>
  <c r="I52" i="9"/>
  <c r="I81" i="9"/>
  <c r="I82" i="9"/>
  <c r="I78" i="9"/>
  <c r="I50" i="9"/>
  <c r="I80" i="9"/>
  <c r="I31" i="1"/>
  <c r="I63" i="1"/>
  <c r="I73" i="1" s="1"/>
  <c r="H84" i="1"/>
  <c r="I85" i="11" l="1"/>
  <c r="I139" i="11" s="1"/>
  <c r="I108" i="1"/>
  <c r="I112" i="1" s="1"/>
  <c r="I140" i="1" s="1"/>
  <c r="I112" i="10"/>
  <c r="I140" i="10" s="1"/>
  <c r="I112" i="9"/>
  <c r="I140" i="9" s="1"/>
  <c r="I82" i="1"/>
  <c r="I38" i="9"/>
  <c r="I40" i="9" s="1"/>
  <c r="I71" i="9" s="1"/>
  <c r="I56" i="11"/>
  <c r="I73" i="11" s="1"/>
  <c r="I84" i="9"/>
  <c r="I138" i="9" s="1"/>
  <c r="I95" i="11"/>
  <c r="I103" i="11" s="1"/>
  <c r="I105" i="11" s="1"/>
  <c r="I140" i="11" s="1"/>
  <c r="I94" i="10"/>
  <c r="I102" i="10" s="1"/>
  <c r="I104" i="10" s="1"/>
  <c r="I139" i="10" s="1"/>
  <c r="I84" i="10"/>
  <c r="I138" i="10" s="1"/>
  <c r="I55" i="10"/>
  <c r="I72" i="10" s="1"/>
  <c r="I94" i="9"/>
  <c r="I102" i="9" s="1"/>
  <c r="I104" i="9" s="1"/>
  <c r="I139" i="9" s="1"/>
  <c r="I55" i="9"/>
  <c r="I72" i="9" s="1"/>
  <c r="I41" i="11"/>
  <c r="I72" i="11" s="1"/>
  <c r="I40" i="10"/>
  <c r="I71" i="10" s="1"/>
  <c r="I54" i="1"/>
  <c r="I93" i="1"/>
  <c r="I37" i="1"/>
  <c r="I46" i="1"/>
  <c r="I53" i="1"/>
  <c r="I50" i="1"/>
  <c r="I89" i="1"/>
  <c r="I91" i="1"/>
  <c r="I36" i="1"/>
  <c r="I38" i="1" s="1"/>
  <c r="I48" i="1"/>
  <c r="I51" i="1"/>
  <c r="I52" i="1"/>
  <c r="I79" i="1"/>
  <c r="I81" i="1"/>
  <c r="I78" i="1"/>
  <c r="I47" i="1"/>
  <c r="I92" i="1"/>
  <c r="I88" i="1"/>
  <c r="I90" i="1"/>
  <c r="I83" i="1"/>
  <c r="I80" i="1"/>
  <c r="I136" i="1"/>
  <c r="I97" i="1"/>
  <c r="I98" i="1" s="1"/>
  <c r="I103" i="1" s="1"/>
  <c r="I75" i="11" l="1"/>
  <c r="I138" i="11" s="1"/>
  <c r="I142" i="11" s="1"/>
  <c r="I117" i="11" s="1"/>
  <c r="I40" i="1"/>
  <c r="I71" i="1" s="1"/>
  <c r="I74" i="10"/>
  <c r="I137" i="10" s="1"/>
  <c r="I141" i="10" s="1"/>
  <c r="I116" i="10" s="1"/>
  <c r="I74" i="9"/>
  <c r="I137" i="9" s="1"/>
  <c r="I141" i="9" s="1"/>
  <c r="I116" i="9" s="1"/>
  <c r="I55" i="1"/>
  <c r="I72" i="1" s="1"/>
  <c r="I84" i="1"/>
  <c r="I138" i="1" s="1"/>
  <c r="I94" i="1"/>
  <c r="I102" i="1" s="1"/>
  <c r="I104" i="1" s="1"/>
  <c r="I139" i="1" s="1"/>
  <c r="I74" i="1" l="1"/>
  <c r="I137" i="1" s="1"/>
  <c r="I141" i="1" s="1"/>
  <c r="I116" i="1" s="1"/>
  <c r="I117" i="1" s="1"/>
  <c r="I118" i="11"/>
  <c r="I129" i="11" s="1"/>
  <c r="I131" i="11" s="1"/>
  <c r="I117" i="10"/>
  <c r="I117" i="9"/>
  <c r="I128" i="9" s="1"/>
  <c r="I130" i="9" s="1"/>
  <c r="I133" i="11" l="1"/>
  <c r="I120" i="11"/>
  <c r="I123" i="11"/>
  <c r="I122" i="11"/>
  <c r="I121" i="11"/>
  <c r="I128" i="10"/>
  <c r="I130" i="10" s="1"/>
  <c r="I119" i="9"/>
  <c r="I121" i="9"/>
  <c r="I120" i="9"/>
  <c r="I132" i="9"/>
  <c r="I122" i="9"/>
  <c r="I128" i="1"/>
  <c r="I130" i="1" s="1"/>
  <c r="I121" i="1" s="1"/>
  <c r="I124" i="11" l="1"/>
  <c r="I143" i="11" s="1"/>
  <c r="I121" i="10"/>
  <c r="I120" i="10"/>
  <c r="I119" i="10"/>
  <c r="I132" i="10"/>
  <c r="I122" i="10"/>
  <c r="I123" i="9"/>
  <c r="I142" i="9" s="1"/>
  <c r="I132" i="1"/>
  <c r="I122" i="1"/>
  <c r="I119" i="1"/>
  <c r="I120" i="1"/>
  <c r="B147" i="11" l="1"/>
  <c r="I144" i="11"/>
  <c r="C151" i="11" s="1"/>
  <c r="I123" i="10"/>
  <c r="I142" i="10" s="1"/>
  <c r="B149" i="9"/>
  <c r="I143" i="9"/>
  <c r="G153" i="9" s="1"/>
  <c r="G155" i="9" s="1"/>
  <c r="I123" i="1"/>
  <c r="I142" i="1" s="1"/>
  <c r="I143" i="1" s="1"/>
  <c r="C168" i="1" s="1"/>
  <c r="C170" i="1" l="1"/>
  <c r="C2" i="12" s="1"/>
  <c r="C153" i="11"/>
  <c r="C5" i="12" s="1"/>
  <c r="C153" i="9"/>
  <c r="C155" i="9" s="1"/>
  <c r="B149" i="10"/>
  <c r="I143" i="10"/>
  <c r="G153" i="10" s="1"/>
  <c r="G155" i="10" s="1"/>
  <c r="C149" i="1"/>
  <c r="C153" i="1" s="1"/>
  <c r="B147" i="1"/>
  <c r="C153" i="10" l="1"/>
  <c r="C155" i="10" s="1"/>
  <c r="C3" i="12"/>
  <c r="B5" i="12"/>
  <c r="C151" i="1"/>
  <c r="I158" i="1"/>
  <c r="B4" i="12" l="1"/>
  <c r="B7" i="12" s="1"/>
  <c r="C4" i="12"/>
  <c r="C7" i="12" s="1"/>
  <c r="I157" i="1"/>
  <c r="I160" i="1" s="1"/>
  <c r="I159" i="1" l="1"/>
  <c r="B164" i="1" l="1"/>
</calcChain>
</file>

<file path=xl/comments1.xml><?xml version="1.0" encoding="utf-8"?>
<comments xmlns="http://schemas.openxmlformats.org/spreadsheetml/2006/main">
  <authors>
    <author/>
  </authors>
  <commentList>
    <comment ref="H39" authorId="0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8" authorId="0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49" authorId="0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H39" authorId="0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8" authorId="0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49" authorId="0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H39" authorId="0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8" authorId="0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49" authorId="0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H40" authorId="0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9" authorId="0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50" authorId="0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sharedStrings.xml><?xml version="1.0" encoding="utf-8"?>
<sst xmlns="http://schemas.openxmlformats.org/spreadsheetml/2006/main" count="1220" uniqueCount="304">
  <si>
    <t>Categoria profissional:</t>
  </si>
  <si>
    <t>Discriminação dos Serviços</t>
  </si>
  <si>
    <t>A</t>
  </si>
  <si>
    <t>Data de apresentação da proposta</t>
  </si>
  <si>
    <t>ITEM</t>
  </si>
  <si>
    <t>B</t>
  </si>
  <si>
    <t>Município</t>
  </si>
  <si>
    <t>DESCRIÇÃO</t>
  </si>
  <si>
    <t>UNIDADE DE MEDIDA</t>
  </si>
  <si>
    <t>PREÇO TOTAL MENSAL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</si>
  <si>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</si>
  <si>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</si>
  <si>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</si>
  <si>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</si>
  <si>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</si>
  <si>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</si>
  <si>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Mensal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</si>
  <si>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</si>
  <si>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</si>
  <si>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</si>
  <si>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</si>
  <si>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</si>
  <si>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</si>
  <si>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</si>
  <si>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Unidade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</si>
  <si>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</si>
  <si>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</si>
  <si>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</si>
  <si>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</si>
  <si>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</si>
  <si>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</si>
  <si>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</si>
  <si>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Periculosidade</t>
  </si>
  <si>
    <t>Adicional Insalubridade</t>
  </si>
  <si>
    <t>Adicional Noturno</t>
  </si>
  <si>
    <t>E</t>
  </si>
  <si>
    <t>Adicional de Hora Noturna Reduzida</t>
  </si>
  <si>
    <t>F</t>
  </si>
  <si>
    <t>Outros (Adicional por acúmulo de funções)</t>
  </si>
  <si>
    <t>Trimestral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</si>
  <si>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</si>
  <si>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</si>
  <si>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</si>
  <si>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</t>
  </si>
  <si>
    <t>Férias e Adicional de Férias</t>
  </si>
  <si>
    <t>Incidência do Submódulo 2.2 sobre férias, 1/3 (um terço) constitucional de férias e 13º</t>
  </si>
  <si>
    <t>TOTAL SUBMÓDULO 2.1</t>
  </si>
  <si>
    <t>TOTAL</t>
  </si>
  <si>
    <t>Submódulo 2.2 - GPS, FGTS e Outras Contribuições</t>
  </si>
  <si>
    <t>Semestral</t>
  </si>
  <si>
    <t>INSS</t>
  </si>
  <si>
    <t>Salário Educação</t>
  </si>
  <si>
    <t>SAT (Seguro Acidente de Trabalho)</t>
  </si>
  <si>
    <t>SESC ou SESI</t>
  </si>
  <si>
    <t>SENAI - SENAC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</si>
  <si>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</si>
  <si>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</si>
  <si>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</si>
  <si>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</si>
  <si>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</si>
  <si>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</si>
  <si>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</si>
  <si>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Vl. Unit. (R$)</t>
  </si>
  <si>
    <t>Transporte</t>
  </si>
  <si>
    <t>Auxílio-Refeição/Alimentação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</si>
  <si>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</si>
  <si>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</si>
  <si>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</si>
  <si>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</si>
  <si>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</si>
  <si>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</si>
  <si>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</si>
  <si>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</si>
  <si>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</si>
  <si>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</si>
  <si>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</si>
  <si>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</si>
  <si>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</si>
  <si>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</si>
  <si>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</si>
  <si>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>Aviso Prévio Trabalhado</t>
  </si>
  <si>
    <t>Incidência dos encargos do submódulo 2.2 sobre Aviso Prévio Trabalhado</t>
  </si>
  <si>
    <t>Multa do FGTS e Contribuição Social sobre o Aviso Prévio Trabalhado.</t>
  </si>
  <si>
    <t>TOTAL DO MÓDULO 3</t>
  </si>
  <si>
    <t>MÓDULO 4 –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</si>
  <si>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</si>
  <si>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</si>
  <si>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</si>
  <si>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</si>
  <si>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</si>
  <si>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</si>
  <si>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</si>
  <si>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</si>
  <si>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</si>
  <si>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>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</si>
  <si>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</si>
  <si>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</si>
  <si>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</si>
  <si>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</si>
  <si>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</si>
  <si>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</si>
  <si>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</si>
  <si>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</si>
  <si>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</si>
  <si>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</si>
  <si>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>Uniformes</t>
  </si>
  <si>
    <t>-</t>
  </si>
  <si>
    <t>Equipamentos</t>
  </si>
  <si>
    <t>Outros (EPI)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</si>
  <si>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</si>
  <si>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</si>
  <si>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</si>
  <si>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</si>
  <si>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</si>
  <si>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</si>
  <si>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</si>
  <si>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</si>
  <si>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</si>
  <si>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</si>
  <si>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</si>
  <si>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</si>
  <si>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</si>
  <si>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</si>
  <si>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</si>
  <si>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</si>
  <si>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</si>
  <si>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</si>
  <si>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</si>
  <si>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</si>
  <si>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</si>
  <si>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</si>
  <si>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Módulos (1+2+3+4+5)</t>
  </si>
  <si>
    <t>PREÇO TOTAL POR EMPREGADO</t>
  </si>
  <si>
    <t>FATOR K</t>
  </si>
  <si>
    <t>PREÇO MENSAL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</si>
  <si>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</si>
  <si>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</si>
  <si>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</si>
  <si>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</si>
  <si>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</si>
  <si>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</si>
  <si>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</si>
  <si>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Nota(1):</t>
  </si>
  <si>
    <t>Informar o valor da unidade de medida por tipo de serviço.</t>
  </si>
  <si>
    <t xml:space="preserve">Total Geral </t>
  </si>
  <si>
    <t>Especificação Uniforme</t>
  </si>
  <si>
    <t xml:space="preserve">PLANILHA DE CUSTOS </t>
  </si>
  <si>
    <r>
      <t>Nota 1: </t>
    </r>
    <r>
      <rPr>
        <i/>
        <sz val="9"/>
        <color rgb="FF000000"/>
        <rFont val="Calibri"/>
        <family val="2"/>
      </rPr>
      <t>O Módulo 1 refere-se ao </t>
    </r>
    <r>
      <rPr>
        <b/>
        <i/>
        <sz val="9"/>
        <color rgb="FF000000"/>
        <rFont val="Calibri"/>
        <family val="2"/>
      </rPr>
      <t>valor mensal devido ao empregado</t>
    </r>
    <r>
      <rPr>
        <i/>
        <sz val="9"/>
        <color rgb="FF000000"/>
        <rFont val="Calibri"/>
        <family val="2"/>
      </rPr>
      <t> pela prestação do serviço no período de 12 meses.</t>
    </r>
  </si>
  <si>
    <t>Item 14, Anexo XII, IN nº 05/2017</t>
  </si>
  <si>
    <t>Percentuais incidentes sobre a remuneração</t>
  </si>
  <si>
    <t>PERCENTUAIS</t>
  </si>
  <si>
    <t>13º salário</t>
  </si>
  <si>
    <t>Férias e 1/3 constitucional</t>
  </si>
  <si>
    <t>Incidência do submódulo 2.2 sobre férias e 13º salário</t>
  </si>
  <si>
    <t>Considerando as alíquotas de contribuição de 1% (um por cento), 2% (dois por cento) ou 3% (três por cento) referentes ao grau de risco de acidente do trabalho, previstas no inciso II do art. 22 da Lei no 8.212, de 24 de julho de 1991.</t>
  </si>
  <si>
    <r>
      <t>Nota 1:</t>
    </r>
    <r>
      <rPr>
        <i/>
        <sz val="9"/>
        <color rgb="FF000000"/>
        <rFont val="Calibri"/>
        <family val="2"/>
      </rPr>
      <t> Como a planilha de custos e formação de preços é calculada </t>
    </r>
    <r>
      <rPr>
        <i/>
        <u/>
        <sz val="9"/>
        <color rgb="FF000000"/>
        <rFont val="Calibri"/>
        <family val="2"/>
      </rPr>
      <t>mensalmente</t>
    </r>
    <r>
      <rPr>
        <i/>
        <sz val="9"/>
        <color rgb="FF000000"/>
        <rFont val="Calibri"/>
        <family val="2"/>
      </rPr>
      <t>, provisiona-se proporcionalmente 1/12 (um doze avos) dos valores referentes a gratificação natalina, férias e adicional de férias. </t>
    </r>
    <r>
      <rPr>
        <b/>
        <i/>
        <sz val="9"/>
        <color rgb="FF000000"/>
        <rFont val="Calibri"/>
        <family val="2"/>
      </rPr>
      <t>(Redação dada pela Instrução Normativa nº 7, de 2018)</t>
    </r>
  </si>
  <si>
    <r>
      <t>Nota 2:</t>
    </r>
    <r>
      <rPr>
        <i/>
        <sz val="9"/>
        <color rgb="FF000000"/>
        <rFont val="Calibri"/>
        <family val="2"/>
      </rPr>
      <t> O adicional de férias contido no Submódulo 2.1 corresponde a 1/3 (um terço) da remuneração que por sua vez é divido por 12 (doze) conforme Nota 1 acima.</t>
    </r>
  </si>
  <si>
    <r>
      <t>Nota 3:</t>
    </r>
    <r>
      <rPr>
        <i/>
        <sz val="9"/>
        <color rgb="FF000000"/>
        <rFont val="Calibri"/>
        <family val="2"/>
      </rPr>
      <t> 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  </t>
    </r>
    <r>
      <rPr>
        <b/>
        <i/>
        <sz val="9"/>
        <color rgb="FF000000"/>
        <rFont val="Calibri"/>
        <family val="2"/>
      </rPr>
      <t>(Incluído pela Instrução Normativa nº 7, de 2018)</t>
    </r>
  </si>
  <si>
    <r>
      <t>Nota 4:</t>
    </r>
    <r>
      <rPr>
        <i/>
        <sz val="9"/>
        <color rgb="FF000000"/>
        <rFont val="Calibri"/>
        <family val="2"/>
      </rPr>
      <t> Considerando as alíquotas de contribuição de 1% (um por cento), 2% (dois por cento) ou 3% (três por cento) referentes ao grau de risco de acidente do trabalho, previstas no inciso II do art. 22 da Lei no 8.212, de 24 de julho de 1991.</t>
    </r>
  </si>
  <si>
    <t>Aenxo VII-D</t>
  </si>
  <si>
    <t>Modelo de Planilha de Custos e Formação de Preços - Submódulo 2.2</t>
  </si>
  <si>
    <t>SENAI ou SENAC</t>
  </si>
  <si>
    <t>Cesta Básica</t>
  </si>
  <si>
    <t>Auxílio Saúde</t>
  </si>
  <si>
    <t>Outros</t>
  </si>
  <si>
    <r>
      <t>Nota 1:</t>
    </r>
    <r>
      <rPr>
        <i/>
        <sz val="9"/>
        <color rgb="FF000000"/>
        <rFont val="Calibri"/>
        <family val="2"/>
      </rPr>
      <t>O valor informado deverá ser o custo real do benefício (descontado o valor eventualmente pago pelo empregado).</t>
    </r>
  </si>
  <si>
    <r>
      <t>Nota 2:</t>
    </r>
    <r>
      <rPr>
        <i/>
        <sz val="9"/>
        <color rgb="FF000000"/>
        <rFont val="Calibri"/>
        <family val="2"/>
      </rPr>
      <t>Observar a previsão dos benefícios contidos em Acordos, Convenções e Dissídios Coletivos de Trabalho e atentar-se ao disposto no art. 6º da IN 05/2017 atualizada.</t>
    </r>
  </si>
  <si>
    <r>
      <t>Nota 3:</t>
    </r>
    <r>
      <rPr>
        <i/>
        <sz val="9"/>
        <rFont val="Calibri"/>
        <family val="2"/>
      </rPr>
      <t>Caso a empresa informe que possui benefício do PAT e queira descontar um percentual do auxílio-alimentação, esta deve apresentar comprovação.</t>
    </r>
  </si>
  <si>
    <r>
      <t>Nota 4:</t>
    </r>
    <r>
      <rPr>
        <i/>
        <sz val="9"/>
        <rFont val="Calibri"/>
        <family val="2"/>
      </rPr>
      <t>O SAT varia conforme o serviço e conforme a empresa. É necessária a apresentação de comprovaão.</t>
    </r>
  </si>
  <si>
    <t>Lei nº 13.932/2019</t>
  </si>
  <si>
    <t>Multa do FGTS (item C + F) = 4%</t>
  </si>
  <si>
    <t>Material</t>
  </si>
  <si>
    <t>c.4</t>
  </si>
  <si>
    <t>Desoneração</t>
  </si>
  <si>
    <t>PREÇO ANUAL</t>
  </si>
  <si>
    <t>PREÇO 20 MESES</t>
  </si>
  <si>
    <t>PREÇO POR 20 MESES</t>
  </si>
  <si>
    <t>LIMPEZA</t>
  </si>
  <si>
    <t>5143-20</t>
  </si>
  <si>
    <t>SERVENTE</t>
  </si>
  <si>
    <t>Saco</t>
  </si>
  <si>
    <t>Caixa</t>
  </si>
  <si>
    <t>Adubo Orgânico 5 Kg</t>
  </si>
  <si>
    <t>Água Sanitária. Solução aquosa a base de hipoclorito de sódio com teor de cloro ativo entre 2,0% e 5,5% p.p., durante o prazo de validade de no máximo 06 meses, embalada conforme NBR 13390; rótulo contendo: nome do produto; modo de usar, cuidados com a conservação; limitações de uso, princípio ativo, volume líquido, precauções em caso de acidentes; número do lote, data de fabricação, prazo de validade; registro no Ministério da Saúde, químico responsável e seu registro do CRQ. Caixa com 12 unidades. Cada unidade com 01 litro.</t>
  </si>
  <si>
    <t>Aromatizador de ar em embalagens de 400 ml, em spray, embalagem de metal, livre de CFC, nas versões Flores de Jasmim, Flores do Campo, Brisa Fresca, Lavanda, e Cheirinho de Talco, entre outros aromas. Validade: 2 anos</t>
  </si>
  <si>
    <t xml:space="preserve">Unidade </t>
  </si>
  <si>
    <t>Cera Liquida Incolor de 5 L</t>
  </si>
  <si>
    <t>Desinfetante/Desodorizante - galão c/ 05 lt. (Concentrado). Desinfetante uso geral, concentrado, bactericida e biodegradável - com diluição de 1:50 - com registro no Ministério da Saúde: embalagem/galão plástica (o) de 05 litros.</t>
  </si>
  <si>
    <t>Detergente líquido neutro concentrado, biodegradável com glicerinas – Galão 5 litros – embalagem plástica</t>
  </si>
  <si>
    <t>Esponja dupla face. Espuma, fibra sintética, retangular, anatômica, média, limpeza geral, uma face macia e outra áspera, embalagem com 04 (quatro) unidades.</t>
  </si>
  <si>
    <t>Pacote</t>
  </si>
  <si>
    <t>Pasta para limpeza joia 500g</t>
  </si>
  <si>
    <t>Removedor de alta concentração de sujeira pesada. Galão de 5 litros</t>
  </si>
  <si>
    <t>Sabão em barra 200 G, com 5 unidades</t>
  </si>
  <si>
    <t>Sabão em pó 5Kg</t>
  </si>
  <si>
    <t>Saco para lixo de 20 litros, fardo com 100 unidades, cor azul.</t>
  </si>
  <si>
    <t>Fardo</t>
  </si>
  <si>
    <t>Saco para lixo de 40 litros, fardo com 100 unidades, cor preta.</t>
  </si>
  <si>
    <t>Saco Plástico p/lixo 100 lt (pct c/100 unidades), para coleta de lixo sólido, de cor preta, espessura mínima de 6 micras parede dupla, largura 75 cm, altura 105 cm.</t>
  </si>
  <si>
    <t>Sapólio em pó 300g</t>
  </si>
  <si>
    <t>Tela para mictório perfumada</t>
  </si>
  <si>
    <t>Escova de Nylon Oval</t>
  </si>
  <si>
    <t>Shampoo para limpeza de carpete, concentrado, com 5 litros.</t>
  </si>
  <si>
    <t>LISTA DE MATERIAIS</t>
  </si>
  <si>
    <t>NECESSIDADE</t>
  </si>
  <si>
    <t>Dispenser para papel higiênico com visor transparente</t>
  </si>
  <si>
    <t>Dispenser para papel toalha com visor transparente</t>
  </si>
  <si>
    <t>Dispenser para sabonete líquido</t>
  </si>
  <si>
    <t xml:space="preserve">Escada estrutura metálica, com 5 degraus </t>
  </si>
  <si>
    <t>Extensão elétrica 80 metros</t>
  </si>
  <si>
    <t>Placas de identificação “cuidado piso molhado” 65x 28 cm</t>
  </si>
  <si>
    <t>Suporte de saquinhos para descarte de absorvente higiênico</t>
  </si>
  <si>
    <t>Vigência Contratual</t>
  </si>
  <si>
    <t xml:space="preserve">Dispenser para Álcool em spray </t>
  </si>
  <si>
    <t xml:space="preserve">Rodo com 2 borrachas - 40cm de largura, com cabo </t>
  </si>
  <si>
    <t>Rodo com 2 borrachas - 60cm de largura, com cabo</t>
  </si>
  <si>
    <t xml:space="preserve">Vassoura para limpeza de teto </t>
  </si>
  <si>
    <t>Vassoura pêlo 40cm com cabo madeira cm, Aplicação: limpeza em geral. Comprimento Cabo: 1,20 m</t>
  </si>
  <si>
    <t xml:space="preserve">Máscara TNT Com Amarra Elástica Cor: Branca Caixa com 100 unidades </t>
  </si>
  <si>
    <t>Balde plástico, 10 litros, sem tampa, com alça e borda reforçada</t>
  </si>
  <si>
    <t xml:space="preserve">Combinado rodo-lavador de 35 cm e raspador multiuso de 10 cm para limpeza de vidros. </t>
  </si>
  <si>
    <t>Desentupidor de pia</t>
  </si>
  <si>
    <t>LISTA EQUIPAMENTOS</t>
  </si>
  <si>
    <t>QUANT.</t>
  </si>
  <si>
    <t>JAUZEIRO</t>
  </si>
  <si>
    <t>Afastamento Maternidade - sugerimos que esta rubrica seja preechida nesse submódulo somente quando, por força de cadastro do Ministério do Trabalho no programa Empresa Cidadã, a licença-maternidade for superior a 120 dias, considerando o custo do período excedente a 120 dias.</t>
  </si>
  <si>
    <t>6220-10</t>
  </si>
  <si>
    <t>JARDINEIRO</t>
  </si>
  <si>
    <t>4101-05</t>
  </si>
  <si>
    <t>5143-15</t>
  </si>
  <si>
    <t>SUPERVISOR ADMINISTRATIVO</t>
  </si>
  <si>
    <r>
      <t>Nota 1:</t>
    </r>
    <r>
      <rPr>
        <i/>
        <sz val="9"/>
        <color rgb="FF000000"/>
        <rFont val="Calibri"/>
        <family val="2"/>
      </rPr>
      <t> Como a planilha de custos e formação de preços é calculada </t>
    </r>
    <r>
      <rPr>
        <i/>
        <u/>
        <sz val="9"/>
        <color rgb="FF000000"/>
        <rFont val="Calibri"/>
        <family val="2"/>
      </rPr>
      <t>mensalmente</t>
    </r>
    <r>
      <rPr>
        <i/>
        <sz val="9"/>
        <color rgb="FF000000"/>
        <rFont val="Calibri"/>
        <family val="2"/>
      </rPr>
      <t>, provisiona-se proporcionalmente 1/12 (um doze avos) dos valores referentes a gratificação natalina, férias e adicional de férias. </t>
    </r>
    <r>
      <rPr>
        <b/>
        <i/>
        <sz val="9"/>
        <color rgb="FF000000"/>
        <rFont val="Calibri"/>
        <family val="2"/>
      </rPr>
      <t>(Redação dada pela Instrução Normativa nº 7, de 2018).</t>
    </r>
  </si>
  <si>
    <t>Disco de lavar preto nº 350 mm</t>
  </si>
  <si>
    <t>ENCARREGADO DE LIMPEZA</t>
  </si>
  <si>
    <t>VALOR TOTAL</t>
  </si>
  <si>
    <t>VALOR MENSAL</t>
  </si>
  <si>
    <t>VALOR 20 MESES</t>
  </si>
  <si>
    <t>ENCARREGADO</t>
  </si>
  <si>
    <t>calçado tipo tênis preto em couro, solado baixo, com palmilha antibacteriana</t>
  </si>
  <si>
    <t>Quantidade  por funcionário (20 meses)</t>
  </si>
  <si>
    <t>Valor Total (20 meses)</t>
  </si>
  <si>
    <t>sapato social, cor preto</t>
  </si>
  <si>
    <t>cinto de couro, cor preto</t>
  </si>
  <si>
    <t xml:space="preserve">Valor Mensal </t>
  </si>
  <si>
    <r>
      <t xml:space="preserve">Brilha inox, com </t>
    </r>
    <r>
      <rPr>
        <sz val="10"/>
        <rFont val="Arial"/>
        <family val="2"/>
      </rPr>
      <t>300ml, 200g</t>
    </r>
    <r>
      <rPr>
        <sz val="10"/>
        <color rgb="FF000000"/>
        <rFont val="Arial"/>
        <family val="2"/>
      </rPr>
      <t>, em aerossol, com no mínimo de 75% de concentrado e 25% de propelente.</t>
    </r>
    <r>
      <rPr>
        <sz val="10"/>
        <color rgb="FFFF0000"/>
        <rFont val="Arial"/>
        <family val="2"/>
      </rPr>
      <t xml:space="preserve"> </t>
    </r>
  </si>
  <si>
    <t>Descarte para absorvente 24 refil, 25 unid.</t>
  </si>
  <si>
    <t>Detergente Limpa Cerâmica e Azulejo 5 Litros </t>
  </si>
  <si>
    <t>Disco branco lustrador 350mm</t>
  </si>
  <si>
    <t>Papel Toalha Branco 6 rolos 20cmx200m</t>
  </si>
  <si>
    <t>Papel higiênico Branco, 1ª qualidade, 8 rolos, 10cmx250m, folha dupla</t>
  </si>
  <si>
    <t>Pastilhas adesivas sanitárias com 3 unidades</t>
  </si>
  <si>
    <t>Protetor descartável para assento sanitário 38x45 40 folhas</t>
  </si>
  <si>
    <t>Refil</t>
  </si>
  <si>
    <t>Lustra Móveis lavanda 200ml</t>
  </si>
  <si>
    <t>Álcool etílico hidratado 70º - embalagem plástica. Caixa com 12 unidades. Cada unidade com 01 litro.</t>
  </si>
  <si>
    <t xml:space="preserve">Fibra para limpeza pesada para suporte </t>
  </si>
  <si>
    <t>Flanela branca de 1ª qualidade, de 30x40cm para limpeza, com acabamento.</t>
  </si>
  <si>
    <t xml:space="preserve">Refil de Álcool 70º em spray 800ml </t>
  </si>
  <si>
    <t>Refil para Saboneteira 600ml</t>
  </si>
  <si>
    <t>Pano de chão 40cmx70cm</t>
  </si>
  <si>
    <t>Aspiradores de pó e água profissional, Potência 1.400 W Voltagem: 220 v.</t>
  </si>
  <si>
    <t>lavadora extratora de carpetes e estofados 1600w</t>
  </si>
  <si>
    <t>Luva Látex Com Forro De Flocos De Algodão e Frisos Antiderrapante Pequena, Média ou Grande</t>
  </si>
  <si>
    <t>Filtro para aspirador 1.400 w</t>
  </si>
  <si>
    <t>Protetor auricular abafador</t>
  </si>
  <si>
    <t>Pulverizador de plástico para Água com capacidade de no mínimo 500ml.</t>
  </si>
  <si>
    <t>Espanador de pena com cabo</t>
  </si>
  <si>
    <t>Suporte de madeira e velcro para disco 350mm - sem flange</t>
  </si>
  <si>
    <t>Suporte para protetor de assento sanitário 34</t>
  </si>
  <si>
    <t xml:space="preserve">Enceradeiras industrial, p/ lavagem, com escovas de 350mm.  Tensão: 220v. Acompanha o Equipamento: 1 Escova de Lavar c/ Flange e 1 Suporte Fixador c/Flange. </t>
  </si>
  <si>
    <t xml:space="preserve">Vassoura Nylon com cabo perfeitamente reto lixado e coberto com capa plástica </t>
  </si>
  <si>
    <t>Vassoura para sanitário, higiênico, para limpeza de vaso sanitário, cerdas de nylon ondulado, cabo revestido em plástico entre 18 a 20 cm.</t>
  </si>
  <si>
    <t>Mangueira D’Agua para jardim poliéster reforçado 50 m</t>
  </si>
  <si>
    <t>Pá de lixo de ferro com cabo longo</t>
  </si>
  <si>
    <t>DEPRECIAÇÃO</t>
  </si>
  <si>
    <t>60 meses</t>
  </si>
  <si>
    <t>VALOR TOTAL DE MATERIAIS</t>
  </si>
  <si>
    <t>VALOR TOTAL DOS EQUIPAMENTOS</t>
  </si>
  <si>
    <t>20 meses</t>
  </si>
  <si>
    <t>PREÇO TOTAL MATERIAIS</t>
  </si>
  <si>
    <t>PREÇO TOTAL EQUIPAMENTOS</t>
  </si>
  <si>
    <t>1 dia (8h) a cada semestre</t>
  </si>
  <si>
    <t>4 vezes em 20 meses</t>
  </si>
  <si>
    <t>valor em 20 meses</t>
  </si>
  <si>
    <t>PREÇO MENSAL TOTAL</t>
  </si>
  <si>
    <t>PREÇO TOTAL POR 20 MESES</t>
  </si>
  <si>
    <t>Máquina de Limpeza de Alta Pressão - Potência elétrica: mínima de 2500 w .Voltagem: 220 V. Cabo elétrico tamanho mínimo de 10m.</t>
  </si>
  <si>
    <t>Limpador Instantâneo Multiuso 500ml, caixa com 12 unidades.</t>
  </si>
  <si>
    <t>Aviso Prévio Trabalhado - de acordo com o entendimento do TCU no Acórdão nº 1.186/2017 - Plenário,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n0 176/2017).</t>
  </si>
  <si>
    <t>meia em algodão, tipo soquete, cor preta</t>
  </si>
  <si>
    <t>camisa social, manga curta, cor azul claro (com emblema da empresa pintado ou bordado)</t>
  </si>
  <si>
    <t>calça social, cor azul marinho</t>
  </si>
  <si>
    <t>meia social, cor preta</t>
  </si>
  <si>
    <t>conjunto completo: calça e blusa manga curta (em gabardine com emblema da empresa pintado ou bordado) - cor azul marinho</t>
  </si>
  <si>
    <t>4 horas por quinzena = 8 horas no mês = 1 dia</t>
  </si>
  <si>
    <t>valor de 8 horas/mês</t>
  </si>
  <si>
    <t>SERVENTE/JAUZEIRO/JARDINEIRO</t>
  </si>
  <si>
    <t>PREÇO UNITÁRIO</t>
  </si>
  <si>
    <t>PREÇO TOTAL (20 MESES)</t>
  </si>
  <si>
    <t>PREÇO TOTAL (preço unit. X quant.)</t>
  </si>
  <si>
    <t>Preço Unitário</t>
  </si>
  <si>
    <t>Fórmula com 23 dias. Fica a critério do licitante</t>
  </si>
  <si>
    <t>OBS.: O licitante deverá conferir todas as fórmulas, funções, etc, conforme especificado no Termo de Referência</t>
  </si>
  <si>
    <t xml:space="preserve">valor do dia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</si>
</sst>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/m/yyyy"/>
    <numFmt numFmtId="165" formatCode="&quot;R$ &quot;#,##0.00_);[Red]&quot;(R$ &quot;#,##0.00\)"/>
    <numFmt numFmtId="166" formatCode="_-* #,##0.00_-;\-* #,##0.00_-;_-* \-??_-;_-@"/>
    <numFmt numFmtId="167" formatCode="_(&quot;R$ &quot;* #,##0.00_);_(&quot;R$ &quot;* \(#,##0.00\);_(&quot;R$ &quot;* \-??_);_(@_)"/>
    <numFmt numFmtId="168" formatCode="_-[$R$-416]\ * #,##0.00_-;\-[$R$-416]\ * #,##0.00_-;_-[$R$-416]\ * &quot;-&quot;??_-;_-@_-"/>
    <numFmt numFmtId="169" formatCode="&quot;R$&quot;\ #,##0.00;[Red]&quot;R$&quot;\ #,##0.00"/>
    <numFmt numFmtId="170" formatCode="_-[$$-409]* #,##0.00_ ;_-[$$-409]* \-#,##0.00\ ;_-[$$-409]* &quot;-&quot;??_ ;_-@_ "/>
  </numFmts>
  <fonts count="35">
    <font>
      <sz val="10"/>
      <color rgb="FF000000"/>
      <name val="Arial"/>
    </font>
    <font>
      <sz val="10"/>
      <color theme="1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1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1"/>
    </font>
    <font>
      <sz val="10"/>
      <color rgb="FF000000"/>
      <name val="Arial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FFFF"/>
      <name val="Calibri"/>
      <family val="2"/>
    </font>
    <font>
      <b/>
      <i/>
      <sz val="9"/>
      <color rgb="FF000000"/>
      <name val="Calibri"/>
      <family val="2"/>
    </font>
    <font>
      <i/>
      <sz val="9"/>
      <color rgb="FF000000"/>
      <name val="Calibri"/>
      <family val="2"/>
    </font>
    <font>
      <b/>
      <sz val="10"/>
      <color rgb="FF000000"/>
      <name val="Arial"/>
      <family val="2"/>
    </font>
    <font>
      <sz val="8"/>
      <color theme="1"/>
      <name val="Arial1"/>
    </font>
    <font>
      <i/>
      <u/>
      <sz val="9"/>
      <color rgb="FF000000"/>
      <name val="Calibri"/>
      <family val="2"/>
    </font>
    <font>
      <b/>
      <i/>
      <sz val="9"/>
      <name val="Calibri"/>
      <family val="2"/>
    </font>
    <font>
      <i/>
      <sz val="9"/>
      <name val="Calibri"/>
      <family val="2"/>
    </font>
    <font>
      <sz val="1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4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D9F1"/>
        <bgColor rgb="FFC6D9F1"/>
      </patternFill>
    </fill>
    <fill>
      <patternFill patternType="solid">
        <fgColor rgb="FFD7E4BD"/>
        <bgColor rgb="FFD7E4BD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rgb="FFDCE6F2"/>
        <bgColor rgb="FFDCE6F2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E7E6E6"/>
        <bgColor rgb="FFE7E6E6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FFFFF"/>
      </patternFill>
    </fill>
  </fills>
  <borders count="5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16"/>
    <xf numFmtId="44" fontId="33" fillId="0" borderId="0" applyFont="0" applyFill="0" applyBorder="0" applyAlignment="0" applyProtection="0"/>
  </cellStyleXfs>
  <cellXfs count="350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6" fontId="1" fillId="0" borderId="0" xfId="0" applyNumberFormat="1" applyFont="1"/>
    <xf numFmtId="0" fontId="1" fillId="0" borderId="16" xfId="0" applyFont="1" applyBorder="1"/>
    <xf numFmtId="167" fontId="3" fillId="0" borderId="0" xfId="0" applyNumberFormat="1" applyFont="1"/>
    <xf numFmtId="0" fontId="3" fillId="0" borderId="21" xfId="0" applyFont="1" applyBorder="1" applyAlignment="1">
      <alignment horizontal="center"/>
    </xf>
    <xf numFmtId="2" fontId="3" fillId="0" borderId="25" xfId="0" applyNumberFormat="1" applyFont="1" applyBorder="1"/>
    <xf numFmtId="0" fontId="1" fillId="0" borderId="27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2" fontId="1" fillId="0" borderId="32" xfId="0" applyNumberFormat="1" applyFont="1" applyBorder="1"/>
    <xf numFmtId="0" fontId="1" fillId="0" borderId="33" xfId="0" applyFont="1" applyBorder="1" applyAlignment="1">
      <alignment horizontal="center"/>
    </xf>
    <xf numFmtId="2" fontId="1" fillId="0" borderId="34" xfId="0" applyNumberFormat="1" applyFont="1" applyBorder="1"/>
    <xf numFmtId="167" fontId="3" fillId="9" borderId="4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/>
    <xf numFmtId="0" fontId="8" fillId="10" borderId="13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3" borderId="40" xfId="0" applyFont="1" applyFill="1" applyBorder="1" applyAlignment="1">
      <alignment horizontal="center" vertical="center" wrapText="1"/>
    </xf>
    <xf numFmtId="168" fontId="9" fillId="13" borderId="40" xfId="0" applyNumberFormat="1" applyFont="1" applyFill="1" applyBorder="1" applyAlignment="1">
      <alignment vertical="center" wrapText="1"/>
    </xf>
    <xf numFmtId="0" fontId="8" fillId="0" borderId="40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/>
    </xf>
    <xf numFmtId="168" fontId="9" fillId="0" borderId="40" xfId="0" applyNumberFormat="1" applyFont="1" applyBorder="1" applyAlignment="1">
      <alignment vertical="center"/>
    </xf>
    <xf numFmtId="0" fontId="10" fillId="0" borderId="40" xfId="0" applyFont="1" applyBorder="1" applyAlignment="1">
      <alignment horizontal="center" vertical="center"/>
    </xf>
    <xf numFmtId="167" fontId="8" fillId="11" borderId="40" xfId="0" applyNumberFormat="1" applyFont="1" applyFill="1" applyBorder="1" applyAlignment="1">
      <alignment vertical="center"/>
    </xf>
    <xf numFmtId="0" fontId="0" fillId="0" borderId="0" xfId="0"/>
    <xf numFmtId="0" fontId="13" fillId="0" borderId="16" xfId="1" applyFont="1" applyAlignment="1"/>
    <xf numFmtId="0" fontId="15" fillId="0" borderId="16" xfId="1" applyFont="1" applyAlignment="1">
      <alignment horizontal="left"/>
    </xf>
    <xf numFmtId="0" fontId="15" fillId="0" borderId="16" xfId="1" applyFont="1" applyAlignment="1">
      <alignment horizontal="center"/>
    </xf>
    <xf numFmtId="0" fontId="15" fillId="0" borderId="16" xfId="1" applyFont="1" applyAlignment="1"/>
    <xf numFmtId="0" fontId="15" fillId="0" borderId="4" xfId="1" applyFont="1" applyBorder="1" applyAlignment="1">
      <alignment horizontal="center"/>
    </xf>
    <xf numFmtId="0" fontId="16" fillId="0" borderId="4" xfId="1" applyFont="1" applyBorder="1" applyAlignment="1">
      <alignment horizontal="center"/>
    </xf>
    <xf numFmtId="0" fontId="16" fillId="0" borderId="4" xfId="1" applyFont="1" applyBorder="1" applyAlignment="1"/>
    <xf numFmtId="0" fontId="15" fillId="14" borderId="4" xfId="1" applyFont="1" applyFill="1" applyBorder="1" applyAlignment="1">
      <alignment horizontal="center"/>
    </xf>
    <xf numFmtId="166" fontId="15" fillId="14" borderId="4" xfId="1" applyNumberFormat="1" applyFont="1" applyFill="1" applyBorder="1" applyAlignment="1"/>
    <xf numFmtId="2" fontId="15" fillId="14" borderId="4" xfId="1" applyNumberFormat="1" applyFont="1" applyFill="1" applyBorder="1" applyAlignment="1">
      <alignment horizontal="center"/>
    </xf>
    <xf numFmtId="0" fontId="13" fillId="14" borderId="16" xfId="1" applyFont="1" applyFill="1" applyAlignment="1"/>
    <xf numFmtId="10" fontId="15" fillId="14" borderId="4" xfId="1" applyNumberFormat="1" applyFont="1" applyFill="1" applyBorder="1" applyAlignment="1">
      <alignment horizontal="center"/>
    </xf>
    <xf numFmtId="10" fontId="15" fillId="15" borderId="4" xfId="1" applyNumberFormat="1" applyFont="1" applyFill="1" applyBorder="1" applyAlignment="1">
      <alignment horizontal="center"/>
    </xf>
    <xf numFmtId="166" fontId="15" fillId="15" borderId="4" xfId="1" applyNumberFormat="1" applyFont="1" applyFill="1" applyBorder="1" applyAlignment="1"/>
    <xf numFmtId="166" fontId="16" fillId="0" borderId="4" xfId="1" applyNumberFormat="1" applyFont="1" applyBorder="1" applyAlignment="1"/>
    <xf numFmtId="0" fontId="16" fillId="0" borderId="16" xfId="1" applyFont="1" applyAlignment="1">
      <alignment horizontal="center"/>
    </xf>
    <xf numFmtId="166" fontId="16" fillId="0" borderId="16" xfId="1" applyNumberFormat="1" applyFont="1" applyAlignment="1"/>
    <xf numFmtId="2" fontId="16" fillId="0" borderId="16" xfId="1" applyNumberFormat="1" applyFont="1" applyAlignment="1"/>
    <xf numFmtId="10" fontId="15" fillId="0" borderId="4" xfId="1" applyNumberFormat="1" applyFont="1" applyBorder="1" applyAlignment="1">
      <alignment horizontal="center"/>
    </xf>
    <xf numFmtId="2" fontId="15" fillId="0" borderId="4" xfId="1" applyNumberFormat="1" applyFont="1" applyBorder="1" applyAlignment="1"/>
    <xf numFmtId="0" fontId="22" fillId="0" borderId="40" xfId="1" applyFont="1" applyBorder="1" applyAlignment="1">
      <alignment horizontal="center"/>
    </xf>
    <xf numFmtId="0" fontId="13" fillId="0" borderId="40" xfId="1" applyFont="1" applyBorder="1" applyAlignment="1"/>
    <xf numFmtId="10" fontId="16" fillId="0" borderId="4" xfId="1" applyNumberFormat="1" applyFont="1" applyBorder="1" applyAlignment="1">
      <alignment horizontal="center"/>
    </xf>
    <xf numFmtId="0" fontId="16" fillId="14" borderId="4" xfId="1" applyFont="1" applyFill="1" applyBorder="1" applyAlignment="1">
      <alignment horizontal="center"/>
    </xf>
    <xf numFmtId="10" fontId="13" fillId="11" borderId="40" xfId="1" applyNumberFormat="1" applyFont="1" applyFill="1" applyBorder="1" applyAlignment="1">
      <alignment horizontal="center"/>
    </xf>
    <xf numFmtId="10" fontId="16" fillId="14" borderId="4" xfId="1" applyNumberFormat="1" applyFont="1" applyFill="1" applyBorder="1" applyAlignment="1">
      <alignment horizontal="center"/>
    </xf>
    <xf numFmtId="2" fontId="16" fillId="14" borderId="4" xfId="1" applyNumberFormat="1" applyFont="1" applyFill="1" applyBorder="1" applyAlignment="1"/>
    <xf numFmtId="0" fontId="16" fillId="2" borderId="4" xfId="1" applyFont="1" applyFill="1" applyBorder="1" applyAlignment="1">
      <alignment horizontal="center"/>
    </xf>
    <xf numFmtId="0" fontId="16" fillId="2" borderId="4" xfId="1" applyFont="1" applyFill="1" applyBorder="1" applyAlignment="1"/>
    <xf numFmtId="0" fontId="13" fillId="0" borderId="40" xfId="1" applyFont="1" applyBorder="1" applyAlignment="1">
      <alignment horizontal="center"/>
    </xf>
    <xf numFmtId="0" fontId="15" fillId="14" borderId="16" xfId="1" applyFont="1" applyFill="1"/>
    <xf numFmtId="10" fontId="16" fillId="0" borderId="13" xfId="1" applyNumberFormat="1" applyFont="1" applyBorder="1" applyAlignment="1">
      <alignment horizontal="center"/>
    </xf>
    <xf numFmtId="166" fontId="16" fillId="0" borderId="13" xfId="1" applyNumberFormat="1" applyFont="1" applyBorder="1" applyAlignment="1"/>
    <xf numFmtId="0" fontId="13" fillId="0" borderId="16" xfId="1" applyFont="1" applyBorder="1" applyAlignment="1">
      <alignment horizontal="center"/>
    </xf>
    <xf numFmtId="10" fontId="13" fillId="14" borderId="16" xfId="1" applyNumberFormat="1" applyFont="1" applyFill="1" applyBorder="1" applyAlignment="1">
      <alignment horizontal="center" vertical="center"/>
    </xf>
    <xf numFmtId="10" fontId="16" fillId="2" borderId="9" xfId="1" applyNumberFormat="1" applyFont="1" applyFill="1" applyBorder="1" applyAlignment="1">
      <alignment horizontal="center"/>
    </xf>
    <xf numFmtId="0" fontId="16" fillId="2" borderId="9" xfId="1" applyFont="1" applyFill="1" applyBorder="1" applyAlignment="1"/>
    <xf numFmtId="0" fontId="13" fillId="14" borderId="16" xfId="1" applyFont="1" applyFill="1" applyBorder="1" applyAlignment="1"/>
    <xf numFmtId="166" fontId="15" fillId="14" borderId="4" xfId="1" applyNumberFormat="1" applyFont="1" applyFill="1" applyBorder="1" applyAlignment="1">
      <alignment horizontal="center"/>
    </xf>
    <xf numFmtId="0" fontId="13" fillId="0" borderId="16" xfId="1" applyFont="1" applyAlignment="1">
      <alignment horizontal="center"/>
    </xf>
    <xf numFmtId="166" fontId="15" fillId="0" borderId="4" xfId="1" applyNumberFormat="1" applyFont="1" applyBorder="1" applyAlignment="1"/>
    <xf numFmtId="0" fontId="16" fillId="0" borderId="15" xfId="1" applyFont="1" applyBorder="1" applyAlignment="1">
      <alignment horizontal="center"/>
    </xf>
    <xf numFmtId="2" fontId="16" fillId="0" borderId="15" xfId="1" applyNumberFormat="1" applyFont="1" applyBorder="1" applyAlignment="1"/>
    <xf numFmtId="10" fontId="27" fillId="14" borderId="4" xfId="1" applyNumberFormat="1" applyFont="1" applyFill="1" applyBorder="1" applyAlignment="1">
      <alignment horizontal="center"/>
    </xf>
    <xf numFmtId="0" fontId="16" fillId="7" borderId="4" xfId="1" applyFont="1" applyFill="1" applyBorder="1" applyAlignment="1">
      <alignment horizontal="center"/>
    </xf>
    <xf numFmtId="0" fontId="16" fillId="7" borderId="4" xfId="1" applyFont="1" applyFill="1" applyBorder="1" applyAlignment="1"/>
    <xf numFmtId="0" fontId="16" fillId="5" borderId="4" xfId="1" applyFont="1" applyFill="1" applyBorder="1" applyAlignment="1">
      <alignment horizontal="center"/>
    </xf>
    <xf numFmtId="166" fontId="16" fillId="14" borderId="4" xfId="1" applyNumberFormat="1" applyFont="1" applyFill="1" applyBorder="1" applyAlignment="1"/>
    <xf numFmtId="0" fontId="16" fillId="0" borderId="38" xfId="1" applyFont="1" applyBorder="1" applyAlignment="1">
      <alignment horizontal="center"/>
    </xf>
    <xf numFmtId="0" fontId="28" fillId="0" borderId="6" xfId="1" applyFont="1" applyBorder="1" applyAlignment="1">
      <alignment horizontal="center"/>
    </xf>
    <xf numFmtId="10" fontId="28" fillId="0" borderId="15" xfId="1" applyNumberFormat="1" applyFont="1" applyBorder="1" applyAlignment="1">
      <alignment horizontal="center"/>
    </xf>
    <xf numFmtId="2" fontId="28" fillId="0" borderId="7" xfId="1" applyNumberFormat="1" applyFont="1" applyBorder="1" applyAlignment="1"/>
    <xf numFmtId="0" fontId="28" fillId="0" borderId="26" xfId="1" applyFont="1" applyBorder="1" applyAlignment="1">
      <alignment horizontal="center"/>
    </xf>
    <xf numFmtId="10" fontId="28" fillId="0" borderId="16" xfId="1" applyNumberFormat="1" applyFont="1" applyAlignment="1">
      <alignment horizontal="center"/>
    </xf>
    <xf numFmtId="2" fontId="28" fillId="0" borderId="17" xfId="1" applyNumberFormat="1" applyFont="1" applyBorder="1" applyAlignment="1"/>
    <xf numFmtId="0" fontId="29" fillId="0" borderId="26" xfId="1" applyFont="1" applyBorder="1"/>
    <xf numFmtId="0" fontId="28" fillId="0" borderId="16" xfId="1" applyFont="1" applyAlignment="1">
      <alignment horizontal="left"/>
    </xf>
    <xf numFmtId="0" fontId="28" fillId="0" borderId="10" xfId="1" applyFont="1" applyBorder="1" applyAlignment="1">
      <alignment horizontal="center"/>
    </xf>
    <xf numFmtId="10" fontId="28" fillId="0" borderId="11" xfId="1" applyNumberFormat="1" applyFont="1" applyBorder="1" applyAlignment="1">
      <alignment horizontal="center"/>
    </xf>
    <xf numFmtId="2" fontId="28" fillId="0" borderId="8" xfId="1" applyNumberFormat="1" applyFont="1" applyBorder="1" applyAlignment="1"/>
    <xf numFmtId="2" fontId="15" fillId="0" borderId="16" xfId="1" applyNumberFormat="1" applyFont="1" applyAlignment="1"/>
    <xf numFmtId="0" fontId="15" fillId="0" borderId="16" xfId="1" applyFont="1"/>
    <xf numFmtId="0" fontId="16" fillId="0" borderId="16" xfId="1" applyFont="1"/>
    <xf numFmtId="167" fontId="16" fillId="0" borderId="16" xfId="1" applyNumberFormat="1" applyFont="1"/>
    <xf numFmtId="166" fontId="15" fillId="0" borderId="16" xfId="1" applyNumberFormat="1" applyFont="1"/>
    <xf numFmtId="167" fontId="16" fillId="11" borderId="16" xfId="1" applyNumberFormat="1" applyFont="1" applyFill="1"/>
    <xf numFmtId="167" fontId="16" fillId="14" borderId="16" xfId="1" applyNumberFormat="1" applyFont="1" applyFill="1"/>
    <xf numFmtId="0" fontId="13" fillId="14" borderId="16" xfId="1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/>
    </xf>
    <xf numFmtId="0" fontId="4" fillId="0" borderId="10" xfId="0" applyFont="1" applyBorder="1"/>
    <xf numFmtId="0" fontId="16" fillId="0" borderId="38" xfId="1" applyFont="1" applyBorder="1" applyAlignment="1">
      <alignment horizontal="center"/>
    </xf>
    <xf numFmtId="0" fontId="15" fillId="0" borderId="16" xfId="1" applyFont="1" applyAlignment="1">
      <alignment horizontal="left"/>
    </xf>
    <xf numFmtId="0" fontId="13" fillId="0" borderId="16" xfId="1" applyFont="1" applyAlignment="1"/>
    <xf numFmtId="0" fontId="28" fillId="0" borderId="16" xfId="1" applyFont="1" applyAlignment="1">
      <alignment horizontal="left"/>
    </xf>
    <xf numFmtId="0" fontId="22" fillId="0" borderId="40" xfId="1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 applyAlignment="1">
      <alignment horizontal="center" vertical="center"/>
    </xf>
    <xf numFmtId="0" fontId="0" fillId="0" borderId="0" xfId="0" applyFont="1" applyAlignment="1"/>
    <xf numFmtId="0" fontId="15" fillId="0" borderId="16" xfId="1" applyFont="1" applyAlignment="1">
      <alignment horizontal="center"/>
    </xf>
    <xf numFmtId="10" fontId="15" fillId="0" borderId="4" xfId="1" applyNumberFormat="1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30" fillId="5" borderId="40" xfId="0" applyFont="1" applyFill="1" applyBorder="1" applyAlignment="1">
      <alignment horizontal="center" vertical="center" wrapText="1"/>
    </xf>
    <xf numFmtId="0" fontId="5" fillId="5" borderId="40" xfId="0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justify" vertical="center" wrapText="1"/>
    </xf>
    <xf numFmtId="0" fontId="30" fillId="0" borderId="40" xfId="0" applyFont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13" fillId="0" borderId="40" xfId="0" applyFont="1" applyBorder="1" applyAlignment="1">
      <alignment horizontal="left" vertical="center" wrapText="1"/>
    </xf>
    <xf numFmtId="0" fontId="22" fillId="2" borderId="40" xfId="0" applyFont="1" applyFill="1" applyBorder="1" applyAlignment="1">
      <alignment horizontal="center" vertical="center" wrapText="1"/>
    </xf>
    <xf numFmtId="0" fontId="13" fillId="17" borderId="40" xfId="0" applyFont="1" applyFill="1" applyBorder="1" applyAlignment="1">
      <alignment horizontal="justify" vertical="center" wrapText="1"/>
    </xf>
    <xf numFmtId="0" fontId="0" fillId="0" borderId="0" xfId="0" applyFont="1" applyAlignment="1"/>
    <xf numFmtId="0" fontId="13" fillId="14" borderId="40" xfId="0" applyFont="1" applyFill="1" applyBorder="1" applyAlignment="1">
      <alignment horizontal="left" vertical="center" wrapText="1"/>
    </xf>
    <xf numFmtId="0" fontId="30" fillId="15" borderId="40" xfId="0" applyFont="1" applyFill="1" applyBorder="1" applyAlignment="1">
      <alignment horizontal="center" vertical="center" wrapText="1"/>
    </xf>
    <xf numFmtId="0" fontId="8" fillId="13" borderId="40" xfId="0" applyFont="1" applyFill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12" fillId="14" borderId="0" xfId="0" applyFont="1" applyFill="1" applyAlignment="1">
      <alignment horizontal="center" wrapText="1"/>
    </xf>
    <xf numFmtId="0" fontId="12" fillId="14" borderId="0" xfId="0" applyFont="1" applyFill="1"/>
    <xf numFmtId="0" fontId="12" fillId="14" borderId="0" xfId="0" applyFont="1" applyFill="1" applyAlignment="1">
      <alignment horizontal="center"/>
    </xf>
    <xf numFmtId="167" fontId="3" fillId="9" borderId="40" xfId="0" applyNumberFormat="1" applyFont="1" applyFill="1" applyBorder="1" applyAlignment="1">
      <alignment vertical="center"/>
    </xf>
    <xf numFmtId="167" fontId="3" fillId="9" borderId="40" xfId="0" applyNumberFormat="1" applyFont="1" applyFill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169" fontId="32" fillId="16" borderId="40" xfId="0" applyNumberFormat="1" applyFont="1" applyFill="1" applyBorder="1" applyAlignment="1">
      <alignment horizontal="center" vertical="center"/>
    </xf>
    <xf numFmtId="169" fontId="11" fillId="16" borderId="40" xfId="0" applyNumberFormat="1" applyFont="1" applyFill="1" applyBorder="1" applyAlignment="1">
      <alignment horizontal="center" vertical="center"/>
    </xf>
    <xf numFmtId="169" fontId="11" fillId="9" borderId="40" xfId="0" applyNumberFormat="1" applyFont="1" applyFill="1" applyBorder="1" applyAlignment="1">
      <alignment horizontal="center" vertical="center"/>
    </xf>
    <xf numFmtId="167" fontId="3" fillId="9" borderId="44" xfId="0" applyNumberFormat="1" applyFont="1" applyFill="1" applyBorder="1" applyAlignment="1">
      <alignment horizontal="center" vertical="center"/>
    </xf>
    <xf numFmtId="0" fontId="3" fillId="16" borderId="16" xfId="0" applyFont="1" applyFill="1" applyBorder="1" applyAlignment="1">
      <alignment horizontal="center" vertical="center" wrapText="1"/>
    </xf>
    <xf numFmtId="0" fontId="3" fillId="16" borderId="48" xfId="0" applyFont="1" applyFill="1" applyBorder="1" applyAlignment="1">
      <alignment horizontal="center" vertical="center" wrapText="1"/>
    </xf>
    <xf numFmtId="167" fontId="3" fillId="9" borderId="49" xfId="0" applyNumberFormat="1" applyFont="1" applyFill="1" applyBorder="1" applyAlignment="1">
      <alignment horizontal="center" vertical="center"/>
    </xf>
    <xf numFmtId="0" fontId="13" fillId="0" borderId="0" xfId="0" applyFont="1" applyAlignment="1"/>
    <xf numFmtId="0" fontId="13" fillId="20" borderId="40" xfId="0" applyFont="1" applyFill="1" applyBorder="1" applyAlignment="1">
      <alignment horizontal="justify" vertical="center" wrapText="1"/>
    </xf>
    <xf numFmtId="0" fontId="30" fillId="21" borderId="40" xfId="0" applyFont="1" applyFill="1" applyBorder="1" applyAlignment="1">
      <alignment horizontal="center" vertical="center" wrapText="1"/>
    </xf>
    <xf numFmtId="0" fontId="5" fillId="21" borderId="40" xfId="0" applyFont="1" applyFill="1" applyBorder="1" applyAlignment="1">
      <alignment horizontal="center" vertical="center" wrapText="1"/>
    </xf>
    <xf numFmtId="0" fontId="5" fillId="20" borderId="0" xfId="0" applyFont="1" applyFill="1"/>
    <xf numFmtId="0" fontId="0" fillId="20" borderId="0" xfId="0" applyFont="1" applyFill="1" applyAlignment="1"/>
    <xf numFmtId="0" fontId="13" fillId="14" borderId="40" xfId="0" applyFont="1" applyFill="1" applyBorder="1" applyAlignment="1">
      <alignment horizontal="justify" vertical="center" wrapText="1"/>
    </xf>
    <xf numFmtId="0" fontId="5" fillId="15" borderId="40" xfId="0" applyFont="1" applyFill="1" applyBorder="1" applyAlignment="1">
      <alignment horizontal="center" vertical="center" wrapText="1"/>
    </xf>
    <xf numFmtId="0" fontId="0" fillId="14" borderId="0" xfId="0" applyFont="1" applyFill="1" applyAlignment="1"/>
    <xf numFmtId="4" fontId="30" fillId="5" borderId="40" xfId="0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/>
    <xf numFmtId="0" fontId="5" fillId="0" borderId="16" xfId="0" applyFont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center" wrapText="1"/>
    </xf>
    <xf numFmtId="0" fontId="5" fillId="5" borderId="16" xfId="0" applyFont="1" applyFill="1" applyBorder="1" applyAlignment="1">
      <alignment horizontal="center" vertical="center" wrapText="1"/>
    </xf>
    <xf numFmtId="2" fontId="5" fillId="5" borderId="16" xfId="0" applyNumberFormat="1" applyFont="1" applyFill="1" applyBorder="1" applyAlignment="1">
      <alignment horizontal="center" vertical="center" wrapText="1"/>
    </xf>
    <xf numFmtId="2" fontId="2" fillId="5" borderId="16" xfId="0" applyNumberFormat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0" fontId="5" fillId="0" borderId="16" xfId="0" applyFont="1" applyBorder="1"/>
    <xf numFmtId="168" fontId="6" fillId="11" borderId="40" xfId="0" applyNumberFormat="1" applyFont="1" applyFill="1" applyBorder="1" applyAlignment="1">
      <alignment horizontal="center" vertical="center"/>
    </xf>
    <xf numFmtId="44" fontId="5" fillId="5" borderId="40" xfId="2" applyFont="1" applyFill="1" applyBorder="1" applyAlignment="1">
      <alignment horizontal="center" vertical="center" wrapText="1"/>
    </xf>
    <xf numFmtId="170" fontId="0" fillId="0" borderId="0" xfId="0" applyNumberFormat="1" applyFont="1" applyAlignment="1"/>
    <xf numFmtId="168" fontId="5" fillId="5" borderId="40" xfId="2" applyNumberFormat="1" applyFont="1" applyFill="1" applyBorder="1" applyAlignment="1">
      <alignment horizontal="center" vertical="center" wrapText="1"/>
    </xf>
    <xf numFmtId="44" fontId="2" fillId="5" borderId="40" xfId="2" applyFont="1" applyFill="1" applyBorder="1" applyAlignment="1">
      <alignment horizontal="center" vertical="center" wrapText="1"/>
    </xf>
    <xf numFmtId="44" fontId="5" fillId="0" borderId="40" xfId="2" applyFont="1" applyBorder="1" applyAlignment="1">
      <alignment horizontal="center" vertical="center" wrapText="1"/>
    </xf>
    <xf numFmtId="44" fontId="5" fillId="15" borderId="40" xfId="2" applyFont="1" applyFill="1" applyBorder="1" applyAlignment="1">
      <alignment horizontal="center" vertical="center" wrapText="1"/>
    </xf>
    <xf numFmtId="44" fontId="30" fillId="5" borderId="40" xfId="2" applyFont="1" applyFill="1" applyBorder="1" applyAlignment="1">
      <alignment horizontal="center" vertical="center" wrapText="1"/>
    </xf>
    <xf numFmtId="44" fontId="5" fillId="4" borderId="40" xfId="2" applyFont="1" applyFill="1" applyBorder="1" applyAlignment="1">
      <alignment horizontal="center" vertical="center" wrapText="1"/>
    </xf>
    <xf numFmtId="0" fontId="4" fillId="0" borderId="3" xfId="0" applyFont="1" applyBorder="1" applyAlignment="1"/>
    <xf numFmtId="0" fontId="22" fillId="11" borderId="40" xfId="0" applyFont="1" applyFill="1" applyBorder="1" applyAlignment="1">
      <alignment horizontal="center" vertical="center" wrapText="1"/>
    </xf>
    <xf numFmtId="44" fontId="5" fillId="0" borderId="40" xfId="0" applyNumberFormat="1" applyFont="1" applyBorder="1" applyAlignment="1">
      <alignment horizontal="center" vertical="center" wrapText="1"/>
    </xf>
    <xf numFmtId="0" fontId="13" fillId="14" borderId="0" xfId="0" applyFont="1" applyFill="1" applyAlignment="1"/>
    <xf numFmtId="44" fontId="22" fillId="11" borderId="40" xfId="0" applyNumberFormat="1" applyFont="1" applyFill="1" applyBorder="1" applyAlignment="1"/>
    <xf numFmtId="0" fontId="1" fillId="14" borderId="0" xfId="0" applyFont="1" applyFill="1"/>
    <xf numFmtId="0" fontId="1" fillId="18" borderId="0" xfId="0" applyFont="1" applyFill="1" applyAlignment="1">
      <alignment horizontal="center" vertical="center"/>
    </xf>
    <xf numFmtId="0" fontId="15" fillId="18" borderId="0" xfId="0" applyFont="1" applyFill="1" applyAlignment="1">
      <alignment horizontal="center" vertical="center"/>
    </xf>
    <xf numFmtId="0" fontId="15" fillId="18" borderId="0" xfId="0" applyFont="1" applyFill="1" applyAlignment="1">
      <alignment horizontal="center" vertical="center" wrapText="1"/>
    </xf>
    <xf numFmtId="0" fontId="1" fillId="18" borderId="0" xfId="0" applyFont="1" applyFill="1" applyAlignment="1">
      <alignment horizontal="center" vertical="center" wrapText="1"/>
    </xf>
    <xf numFmtId="43" fontId="1" fillId="0" borderId="0" xfId="0" applyNumberFormat="1" applyFont="1"/>
    <xf numFmtId="169" fontId="0" fillId="0" borderId="0" xfId="0" applyNumberFormat="1" applyFont="1" applyAlignment="1"/>
    <xf numFmtId="0" fontId="9" fillId="13" borderId="40" xfId="0" applyFont="1" applyFill="1" applyBorder="1" applyAlignment="1">
      <alignment horizontal="center" vertical="center" wrapText="1"/>
    </xf>
    <xf numFmtId="0" fontId="9" fillId="14" borderId="40" xfId="0" applyFont="1" applyFill="1" applyBorder="1" applyAlignment="1">
      <alignment horizontal="center" vertical="center"/>
    </xf>
    <xf numFmtId="0" fontId="0" fillId="14" borderId="0" xfId="0" applyFill="1"/>
    <xf numFmtId="0" fontId="5" fillId="14" borderId="40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8" fillId="10" borderId="5" xfId="0" applyFont="1" applyFill="1" applyBorder="1" applyAlignment="1">
      <alignment horizontal="center" vertical="center" wrapText="1"/>
    </xf>
    <xf numFmtId="0" fontId="22" fillId="11" borderId="40" xfId="0" applyNumberFormat="1" applyFont="1" applyFill="1" applyBorder="1" applyAlignment="1">
      <alignment horizontal="center" vertical="center"/>
    </xf>
    <xf numFmtId="0" fontId="7" fillId="12" borderId="11" xfId="0" applyFont="1" applyFill="1" applyBorder="1" applyAlignment="1"/>
    <xf numFmtId="0" fontId="0" fillId="12" borderId="11" xfId="0" applyFill="1" applyBorder="1" applyAlignment="1"/>
    <xf numFmtId="0" fontId="3" fillId="14" borderId="16" xfId="0" applyFont="1" applyFill="1" applyBorder="1"/>
    <xf numFmtId="0" fontId="13" fillId="14" borderId="26" xfId="1" applyFont="1" applyFill="1" applyBorder="1" applyAlignment="1">
      <alignment horizontal="center" vertical="center" wrapText="1"/>
    </xf>
    <xf numFmtId="0" fontId="13" fillId="14" borderId="16" xfId="1" applyFont="1" applyFill="1" applyAlignment="1">
      <alignment horizontal="center" vertical="center" wrapText="1"/>
    </xf>
    <xf numFmtId="0" fontId="22" fillId="14" borderId="16" xfId="1" applyFont="1" applyFill="1" applyBorder="1" applyAlignment="1">
      <alignment horizontal="center" vertical="center"/>
    </xf>
    <xf numFmtId="0" fontId="22" fillId="11" borderId="40" xfId="1" applyFont="1" applyFill="1" applyBorder="1" applyAlignment="1">
      <alignment horizontal="left" vertical="center" wrapText="1"/>
    </xf>
    <xf numFmtId="0" fontId="3" fillId="9" borderId="41" xfId="0" applyFont="1" applyFill="1" applyBorder="1" applyAlignment="1">
      <alignment horizontal="center" vertical="center"/>
    </xf>
    <xf numFmtId="0" fontId="3" fillId="9" borderId="43" xfId="0" applyFont="1" applyFill="1" applyBorder="1" applyAlignment="1">
      <alignment horizontal="center" vertical="center"/>
    </xf>
    <xf numFmtId="0" fontId="4" fillId="0" borderId="50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10" fontId="13" fillId="14" borderId="16" xfId="1" applyNumberFormat="1" applyFont="1" applyFill="1" applyBorder="1" applyAlignment="1">
      <alignment horizontal="center"/>
    </xf>
    <xf numFmtId="10" fontId="13" fillId="11" borderId="41" xfId="1" applyNumberFormat="1" applyFont="1" applyFill="1" applyBorder="1" applyAlignment="1">
      <alignment horizontal="center" vertical="center"/>
    </xf>
    <xf numFmtId="10" fontId="13" fillId="11" borderId="42" xfId="1" applyNumberFormat="1" applyFont="1" applyFill="1" applyBorder="1" applyAlignment="1">
      <alignment horizontal="center" vertical="center"/>
    </xf>
    <xf numFmtId="10" fontId="13" fillId="11" borderId="43" xfId="1" applyNumberFormat="1" applyFont="1" applyFill="1" applyBorder="1" applyAlignment="1">
      <alignment horizontal="center" vertical="center"/>
    </xf>
    <xf numFmtId="0" fontId="15" fillId="0" borderId="38" xfId="1" applyFont="1" applyBorder="1" applyAlignment="1">
      <alignment horizontal="left"/>
    </xf>
    <xf numFmtId="0" fontId="17" fillId="0" borderId="2" xfId="1" applyFont="1" applyBorder="1"/>
    <xf numFmtId="0" fontId="17" fillId="0" borderId="3" xfId="1" applyFont="1" applyBorder="1"/>
    <xf numFmtId="0" fontId="16" fillId="0" borderId="38" xfId="1" applyFont="1" applyBorder="1" applyAlignment="1">
      <alignment horizontal="center"/>
    </xf>
    <xf numFmtId="0" fontId="19" fillId="6" borderId="38" xfId="1" applyFont="1" applyFill="1" applyBorder="1" applyAlignment="1">
      <alignment horizontal="center"/>
    </xf>
    <xf numFmtId="0" fontId="16" fillId="7" borderId="38" xfId="1" applyFont="1" applyFill="1" applyBorder="1" applyAlignment="1">
      <alignment horizontal="center"/>
    </xf>
    <xf numFmtId="0" fontId="22" fillId="0" borderId="41" xfId="1" applyFont="1" applyBorder="1" applyAlignment="1">
      <alignment horizontal="center"/>
    </xf>
    <xf numFmtId="0" fontId="22" fillId="0" borderId="42" xfId="1" applyFont="1" applyBorder="1" applyAlignment="1">
      <alignment horizontal="center"/>
    </xf>
    <xf numFmtId="0" fontId="22" fillId="0" borderId="43" xfId="1" applyFont="1" applyBorder="1" applyAlignment="1">
      <alignment horizontal="center"/>
    </xf>
    <xf numFmtId="0" fontId="23" fillId="0" borderId="41" xfId="0" applyFont="1" applyBorder="1" applyAlignment="1">
      <alignment horizontal="center" wrapText="1"/>
    </xf>
    <xf numFmtId="0" fontId="23" fillId="0" borderId="42" xfId="0" applyFont="1" applyBorder="1" applyAlignment="1">
      <alignment horizontal="center" wrapText="1"/>
    </xf>
    <xf numFmtId="0" fontId="23" fillId="0" borderId="43" xfId="0" applyFont="1" applyBorder="1" applyAlignment="1">
      <alignment horizontal="center" wrapText="1"/>
    </xf>
    <xf numFmtId="10" fontId="13" fillId="11" borderId="41" xfId="1" applyNumberFormat="1" applyFont="1" applyFill="1" applyBorder="1" applyAlignment="1">
      <alignment horizontal="center"/>
    </xf>
    <xf numFmtId="10" fontId="13" fillId="11" borderId="42" xfId="1" applyNumberFormat="1" applyFont="1" applyFill="1" applyBorder="1" applyAlignment="1">
      <alignment horizontal="center"/>
    </xf>
    <xf numFmtId="10" fontId="13" fillId="11" borderId="43" xfId="1" applyNumberFormat="1" applyFont="1" applyFill="1" applyBorder="1" applyAlignment="1">
      <alignment horizontal="center"/>
    </xf>
    <xf numFmtId="0" fontId="20" fillId="0" borderId="16" xfId="1" applyFont="1" applyAlignment="1">
      <alignment horizontal="left" vertical="center" wrapText="1"/>
    </xf>
    <xf numFmtId="0" fontId="13" fillId="0" borderId="16" xfId="1" applyFont="1" applyAlignment="1"/>
    <xf numFmtId="0" fontId="16" fillId="0" borderId="38" xfId="1" applyFont="1" applyBorder="1" applyAlignment="1">
      <alignment horizontal="center" vertical="center"/>
    </xf>
    <xf numFmtId="0" fontId="17" fillId="0" borderId="2" xfId="1" applyFont="1" applyBorder="1" applyAlignment="1">
      <alignment vertical="center"/>
    </xf>
    <xf numFmtId="0" fontId="17" fillId="0" borderId="3" xfId="1" applyFont="1" applyBorder="1" applyAlignment="1">
      <alignment vertical="center"/>
    </xf>
    <xf numFmtId="0" fontId="13" fillId="11" borderId="41" xfId="1" applyFont="1" applyFill="1" applyBorder="1" applyAlignment="1">
      <alignment horizontal="center"/>
    </xf>
    <xf numFmtId="0" fontId="13" fillId="11" borderId="42" xfId="1" applyFont="1" applyFill="1" applyBorder="1" applyAlignment="1">
      <alignment horizontal="center"/>
    </xf>
    <xf numFmtId="0" fontId="13" fillId="11" borderId="43" xfId="1" applyFont="1" applyFill="1" applyBorder="1" applyAlignment="1">
      <alignment horizontal="center"/>
    </xf>
    <xf numFmtId="0" fontId="13" fillId="14" borderId="16" xfId="1" applyFont="1" applyFill="1" applyBorder="1" applyAlignment="1">
      <alignment horizontal="center"/>
    </xf>
    <xf numFmtId="0" fontId="22" fillId="14" borderId="16" xfId="1" applyFont="1" applyFill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16" fillId="0" borderId="6" xfId="1" applyFont="1" applyBorder="1" applyAlignment="1">
      <alignment horizontal="center"/>
    </xf>
    <xf numFmtId="0" fontId="17" fillId="0" borderId="15" xfId="1" applyFont="1" applyBorder="1"/>
    <xf numFmtId="0" fontId="17" fillId="0" borderId="7" xfId="1" applyFont="1" applyBorder="1"/>
    <xf numFmtId="0" fontId="16" fillId="0" borderId="40" xfId="1" applyFont="1" applyBorder="1" applyAlignment="1">
      <alignment horizontal="center"/>
    </xf>
    <xf numFmtId="0" fontId="16" fillId="2" borderId="10" xfId="1" applyFont="1" applyFill="1" applyBorder="1" applyAlignment="1">
      <alignment horizontal="center"/>
    </xf>
    <xf numFmtId="0" fontId="16" fillId="2" borderId="11" xfId="1" applyFont="1" applyFill="1" applyBorder="1" applyAlignment="1">
      <alignment horizontal="center"/>
    </xf>
    <xf numFmtId="0" fontId="16" fillId="2" borderId="8" xfId="1" applyFont="1" applyFill="1" applyBorder="1" applyAlignment="1">
      <alignment horizontal="center"/>
    </xf>
    <xf numFmtId="0" fontId="15" fillId="0" borderId="38" xfId="1" applyFont="1" applyBorder="1"/>
    <xf numFmtId="0" fontId="15" fillId="0" borderId="2" xfId="1" applyFont="1" applyBorder="1"/>
    <xf numFmtId="0" fontId="15" fillId="0" borderId="3" xfId="1" applyFont="1" applyBorder="1"/>
    <xf numFmtId="0" fontId="20" fillId="0" borderId="15" xfId="1" applyFont="1" applyBorder="1" applyAlignment="1">
      <alignment horizontal="left" vertical="center" wrapText="1"/>
    </xf>
    <xf numFmtId="0" fontId="17" fillId="0" borderId="15" xfId="1" applyFont="1" applyBorder="1" applyAlignment="1">
      <alignment wrapText="1"/>
    </xf>
    <xf numFmtId="0" fontId="16" fillId="2" borderId="38" xfId="1" applyFont="1" applyFill="1" applyBorder="1" applyAlignment="1">
      <alignment horizontal="center"/>
    </xf>
    <xf numFmtId="0" fontId="15" fillId="0" borderId="6" xfId="1" applyFont="1" applyBorder="1" applyAlignment="1">
      <alignment horizontal="left" vertical="center"/>
    </xf>
    <xf numFmtId="0" fontId="17" fillId="0" borderId="10" xfId="1" applyFont="1" applyBorder="1"/>
    <xf numFmtId="0" fontId="17" fillId="0" borderId="11" xfId="1" applyFont="1" applyBorder="1"/>
    <xf numFmtId="0" fontId="17" fillId="0" borderId="8" xfId="1" applyFont="1" applyBorder="1"/>
    <xf numFmtId="2" fontId="15" fillId="0" borderId="13" xfId="1" applyNumberFormat="1" applyFont="1" applyBorder="1" applyAlignment="1">
      <alignment vertical="center"/>
    </xf>
    <xf numFmtId="0" fontId="17" fillId="0" borderId="9" xfId="1" applyFont="1" applyBorder="1" applyAlignment="1"/>
    <xf numFmtId="0" fontId="15" fillId="0" borderId="38" xfId="1" applyFont="1" applyBorder="1" applyAlignment="1">
      <alignment horizontal="center"/>
    </xf>
    <xf numFmtId="0" fontId="3" fillId="14" borderId="38" xfId="1" applyFont="1" applyFill="1" applyBorder="1" applyAlignment="1">
      <alignment horizontal="center"/>
    </xf>
    <xf numFmtId="0" fontId="18" fillId="14" borderId="2" xfId="1" applyFont="1" applyFill="1" applyBorder="1"/>
    <xf numFmtId="0" fontId="18" fillId="14" borderId="3" xfId="1" applyFont="1" applyFill="1" applyBorder="1"/>
    <xf numFmtId="0" fontId="16" fillId="3" borderId="38" xfId="1" applyFont="1" applyFill="1" applyBorder="1" applyAlignment="1">
      <alignment horizontal="center"/>
    </xf>
    <xf numFmtId="0" fontId="18" fillId="0" borderId="3" xfId="1" applyFont="1" applyBorder="1"/>
    <xf numFmtId="0" fontId="25" fillId="0" borderId="16" xfId="1" applyFont="1" applyAlignment="1">
      <alignment horizontal="left" vertical="center" wrapText="1"/>
    </xf>
    <xf numFmtId="0" fontId="17" fillId="0" borderId="16" xfId="1" applyFont="1" applyAlignment="1"/>
    <xf numFmtId="165" fontId="16" fillId="14" borderId="38" xfId="1" applyNumberFormat="1" applyFont="1" applyFill="1" applyBorder="1" applyAlignment="1">
      <alignment horizontal="center"/>
    </xf>
    <xf numFmtId="0" fontId="1" fillId="5" borderId="38" xfId="1" applyFont="1" applyFill="1" applyBorder="1" applyAlignment="1">
      <alignment horizontal="center"/>
    </xf>
    <xf numFmtId="164" fontId="15" fillId="14" borderId="38" xfId="1" applyNumberFormat="1" applyFont="1" applyFill="1" applyBorder="1" applyAlignment="1">
      <alignment horizontal="center"/>
    </xf>
    <xf numFmtId="0" fontId="17" fillId="14" borderId="3" xfId="1" applyFont="1" applyFill="1" applyBorder="1"/>
    <xf numFmtId="0" fontId="16" fillId="5" borderId="38" xfId="1" applyFont="1" applyFill="1" applyBorder="1" applyAlignment="1">
      <alignment horizontal="center"/>
    </xf>
    <xf numFmtId="0" fontId="15" fillId="5" borderId="38" xfId="1" applyFont="1" applyFill="1" applyBorder="1" applyAlignment="1">
      <alignment horizontal="left"/>
    </xf>
    <xf numFmtId="0" fontId="20" fillId="0" borderId="15" xfId="1" applyFont="1" applyBorder="1" applyAlignment="1">
      <alignment horizontal="left"/>
    </xf>
    <xf numFmtId="0" fontId="15" fillId="0" borderId="16" xfId="1" applyFont="1" applyAlignment="1">
      <alignment horizontal="center"/>
    </xf>
    <xf numFmtId="0" fontId="3" fillId="0" borderId="18" xfId="0" applyFont="1" applyBorder="1" applyAlignment="1">
      <alignment horizontal="center"/>
    </xf>
    <xf numFmtId="0" fontId="4" fillId="0" borderId="20" xfId="0" applyFont="1" applyBorder="1"/>
    <xf numFmtId="0" fontId="4" fillId="0" borderId="19" xfId="0" applyFont="1" applyBorder="1"/>
    <xf numFmtId="0" fontId="1" fillId="0" borderId="35" xfId="0" applyFont="1" applyBorder="1" applyAlignment="1">
      <alignment horizontal="left"/>
    </xf>
    <xf numFmtId="0" fontId="4" fillId="0" borderId="24" xfId="0" applyFont="1" applyBorder="1"/>
    <xf numFmtId="0" fontId="4" fillId="0" borderId="36" xfId="0" applyFont="1" applyBorder="1"/>
    <xf numFmtId="0" fontId="1" fillId="0" borderId="1" xfId="0" applyFont="1" applyBorder="1" applyAlignment="1">
      <alignment horizontal="left"/>
    </xf>
    <xf numFmtId="0" fontId="4" fillId="0" borderId="2" xfId="0" applyFont="1" applyBorder="1"/>
    <xf numFmtId="0" fontId="4" fillId="0" borderId="3" xfId="0" applyFont="1" applyBorder="1"/>
    <xf numFmtId="0" fontId="16" fillId="0" borderId="38" xfId="1" applyFont="1" applyBorder="1" applyAlignment="1">
      <alignment horizontal="left"/>
    </xf>
    <xf numFmtId="0" fontId="28" fillId="0" borderId="11" xfId="1" applyFont="1" applyBorder="1" applyAlignment="1">
      <alignment horizontal="left"/>
    </xf>
    <xf numFmtId="0" fontId="13" fillId="0" borderId="2" xfId="1" applyFont="1" applyBorder="1" applyAlignment="1">
      <alignment horizontal="left"/>
    </xf>
    <xf numFmtId="0" fontId="13" fillId="0" borderId="3" xfId="1" applyFont="1" applyBorder="1" applyAlignment="1">
      <alignment horizontal="left"/>
    </xf>
    <xf numFmtId="0" fontId="15" fillId="0" borderId="16" xfId="1" applyFont="1" applyAlignment="1">
      <alignment horizontal="left"/>
    </xf>
    <xf numFmtId="0" fontId="28" fillId="0" borderId="16" xfId="1" applyFont="1" applyAlignment="1">
      <alignment horizontal="left"/>
    </xf>
    <xf numFmtId="0" fontId="28" fillId="0" borderId="15" xfId="1" applyFont="1" applyBorder="1" applyAlignment="1">
      <alignment horizontal="left"/>
    </xf>
    <xf numFmtId="0" fontId="16" fillId="0" borderId="16" xfId="1" applyFont="1" applyAlignment="1">
      <alignment horizontal="left"/>
    </xf>
    <xf numFmtId="0" fontId="3" fillId="9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4" fillId="0" borderId="37" xfId="0" applyFont="1" applyBorder="1"/>
    <xf numFmtId="0" fontId="3" fillId="0" borderId="28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4" fillId="0" borderId="23" xfId="0" applyFont="1" applyBorder="1"/>
    <xf numFmtId="0" fontId="4" fillId="0" borderId="31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6" fillId="5" borderId="14" xfId="1" applyFont="1" applyFill="1" applyBorder="1" applyAlignment="1">
      <alignment horizontal="center"/>
    </xf>
    <xf numFmtId="0" fontId="16" fillId="8" borderId="38" xfId="1" applyFont="1" applyFill="1" applyBorder="1" applyAlignment="1">
      <alignment horizontal="center"/>
    </xf>
    <xf numFmtId="0" fontId="14" fillId="11" borderId="16" xfId="1" applyFont="1" applyFill="1" applyAlignment="1">
      <alignment horizontal="center" vertical="center"/>
    </xf>
    <xf numFmtId="0" fontId="13" fillId="11" borderId="16" xfId="1" applyFont="1" applyFill="1" applyAlignment="1"/>
    <xf numFmtId="164" fontId="15" fillId="4" borderId="38" xfId="1" applyNumberFormat="1" applyFont="1" applyFill="1" applyBorder="1" applyAlignment="1">
      <alignment horizontal="center"/>
    </xf>
    <xf numFmtId="164" fontId="15" fillId="0" borderId="38" xfId="1" applyNumberFormat="1" applyFont="1" applyBorder="1" applyAlignment="1">
      <alignment horizontal="center"/>
    </xf>
    <xf numFmtId="0" fontId="25" fillId="0" borderId="16" xfId="1" applyFont="1" applyAlignment="1">
      <alignment horizontal="left" vertical="center"/>
    </xf>
    <xf numFmtId="0" fontId="2" fillId="11" borderId="51" xfId="1" applyFont="1" applyFill="1" applyBorder="1" applyAlignment="1">
      <alignment horizontal="left" vertical="top" wrapText="1"/>
    </xf>
    <xf numFmtId="0" fontId="2" fillId="11" borderId="52" xfId="1" applyFont="1" applyFill="1" applyBorder="1" applyAlignment="1">
      <alignment horizontal="left" vertical="top" wrapText="1"/>
    </xf>
    <xf numFmtId="0" fontId="2" fillId="11" borderId="53" xfId="1" applyFont="1" applyFill="1" applyBorder="1" applyAlignment="1">
      <alignment horizontal="left" vertical="top" wrapText="1"/>
    </xf>
    <xf numFmtId="0" fontId="2" fillId="11" borderId="54" xfId="1" applyFont="1" applyFill="1" applyBorder="1" applyAlignment="1">
      <alignment horizontal="left" vertical="top" wrapText="1"/>
    </xf>
    <xf numFmtId="0" fontId="2" fillId="11" borderId="16" xfId="1" applyFont="1" applyFill="1" applyBorder="1" applyAlignment="1">
      <alignment horizontal="left" vertical="top" wrapText="1"/>
    </xf>
    <xf numFmtId="0" fontId="2" fillId="11" borderId="55" xfId="1" applyFont="1" applyFill="1" applyBorder="1" applyAlignment="1">
      <alignment horizontal="left" vertical="top" wrapText="1"/>
    </xf>
    <xf numFmtId="0" fontId="2" fillId="11" borderId="56" xfId="1" applyFont="1" applyFill="1" applyBorder="1" applyAlignment="1">
      <alignment horizontal="left" vertical="top" wrapText="1"/>
    </xf>
    <xf numFmtId="0" fontId="2" fillId="11" borderId="48" xfId="1" applyFont="1" applyFill="1" applyBorder="1" applyAlignment="1">
      <alignment horizontal="left" vertical="top" wrapText="1"/>
    </xf>
    <xf numFmtId="0" fontId="2" fillId="11" borderId="57" xfId="1" applyFont="1" applyFill="1" applyBorder="1" applyAlignment="1">
      <alignment horizontal="left" vertical="top" wrapText="1"/>
    </xf>
    <xf numFmtId="0" fontId="2" fillId="11" borderId="40" xfId="1" applyFont="1" applyFill="1" applyBorder="1" applyAlignment="1">
      <alignment horizontal="center"/>
    </xf>
    <xf numFmtId="0" fontId="22" fillId="11" borderId="40" xfId="1" applyFont="1" applyFill="1" applyBorder="1" applyAlignment="1">
      <alignment horizontal="center"/>
    </xf>
    <xf numFmtId="0" fontId="16" fillId="5" borderId="22" xfId="1" applyFont="1" applyFill="1" applyBorder="1" applyAlignment="1">
      <alignment horizontal="center"/>
    </xf>
    <xf numFmtId="0" fontId="16" fillId="5" borderId="12" xfId="1" applyFont="1" applyFill="1" applyBorder="1" applyAlignment="1">
      <alignment horizontal="center"/>
    </xf>
    <xf numFmtId="0" fontId="16" fillId="5" borderId="10" xfId="1" applyFont="1" applyFill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3" fillId="9" borderId="6" xfId="0" applyFont="1" applyFill="1" applyBorder="1" applyAlignment="1">
      <alignment horizontal="center" vertical="center"/>
    </xf>
    <xf numFmtId="0" fontId="4" fillId="0" borderId="7" xfId="0" applyFont="1" applyBorder="1"/>
    <xf numFmtId="0" fontId="3" fillId="9" borderId="1" xfId="0" applyFont="1" applyFill="1" applyBorder="1" applyAlignment="1">
      <alignment horizontal="center" vertical="center"/>
    </xf>
    <xf numFmtId="0" fontId="16" fillId="0" borderId="11" xfId="1" applyFont="1" applyBorder="1" applyAlignment="1">
      <alignment horizontal="center"/>
    </xf>
    <xf numFmtId="0" fontId="22" fillId="0" borderId="40" xfId="1" applyFont="1" applyBorder="1" applyAlignment="1">
      <alignment horizontal="center"/>
    </xf>
    <xf numFmtId="0" fontId="23" fillId="0" borderId="41" xfId="0" applyFont="1" applyBorder="1" applyAlignment="1">
      <alignment horizontal="left" wrapText="1"/>
    </xf>
    <xf numFmtId="0" fontId="23" fillId="0" borderId="42" xfId="0" applyFont="1" applyBorder="1" applyAlignment="1">
      <alignment horizontal="left" wrapText="1"/>
    </xf>
    <xf numFmtId="0" fontId="23" fillId="0" borderId="43" xfId="0" applyFont="1" applyBorder="1" applyAlignment="1">
      <alignment horizontal="left" wrapText="1"/>
    </xf>
    <xf numFmtId="0" fontId="3" fillId="9" borderId="40" xfId="0" applyFont="1" applyFill="1" applyBorder="1" applyAlignment="1">
      <alignment horizontal="center" vertical="center"/>
    </xf>
    <xf numFmtId="0" fontId="4" fillId="0" borderId="40" xfId="0" applyFont="1" applyBorder="1"/>
    <xf numFmtId="0" fontId="4" fillId="0" borderId="16" xfId="0" applyFont="1" applyBorder="1" applyAlignment="1">
      <alignment horizontal="center"/>
    </xf>
    <xf numFmtId="0" fontId="3" fillId="9" borderId="40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wrapText="1"/>
    </xf>
    <xf numFmtId="0" fontId="22" fillId="0" borderId="44" xfId="1" applyFont="1" applyBorder="1" applyAlignment="1">
      <alignment horizontal="center"/>
    </xf>
    <xf numFmtId="0" fontId="22" fillId="11" borderId="44" xfId="1" applyFont="1" applyFill="1" applyBorder="1" applyAlignment="1">
      <alignment horizontal="center"/>
    </xf>
    <xf numFmtId="0" fontId="22" fillId="11" borderId="41" xfId="1" applyFont="1" applyFill="1" applyBorder="1" applyAlignment="1">
      <alignment horizontal="center" vertical="center"/>
    </xf>
    <xf numFmtId="0" fontId="22" fillId="11" borderId="42" xfId="1" applyFont="1" applyFill="1" applyBorder="1" applyAlignment="1">
      <alignment horizontal="center" vertical="center"/>
    </xf>
    <xf numFmtId="0" fontId="22" fillId="11" borderId="43" xfId="1" applyFont="1" applyFill="1" applyBorder="1" applyAlignment="1">
      <alignment horizontal="center" vertical="center"/>
    </xf>
    <xf numFmtId="0" fontId="15" fillId="5" borderId="38" xfId="1" applyFont="1" applyFill="1" applyBorder="1" applyAlignment="1">
      <alignment horizontal="center"/>
    </xf>
    <xf numFmtId="0" fontId="2" fillId="2" borderId="44" xfId="0" applyFont="1" applyFill="1" applyBorder="1" applyAlignment="1">
      <alignment horizontal="center" vertical="center" wrapText="1"/>
    </xf>
    <xf numFmtId="0" fontId="22" fillId="2" borderId="41" xfId="0" applyFont="1" applyFill="1" applyBorder="1" applyAlignment="1">
      <alignment horizontal="center" vertical="center" wrapText="1"/>
    </xf>
    <xf numFmtId="0" fontId="22" fillId="2" borderId="43" xfId="0" applyFont="1" applyFill="1" applyBorder="1" applyAlignment="1">
      <alignment horizontal="center" vertical="center" wrapText="1"/>
    </xf>
    <xf numFmtId="0" fontId="34" fillId="19" borderId="41" xfId="0" applyFont="1" applyFill="1" applyBorder="1" applyAlignment="1">
      <alignment horizontal="center" vertical="center" wrapText="1"/>
    </xf>
    <xf numFmtId="0" fontId="34" fillId="19" borderId="42" xfId="0" applyFont="1" applyFill="1" applyBorder="1" applyAlignment="1">
      <alignment horizontal="center" vertical="center" wrapText="1"/>
    </xf>
    <xf numFmtId="0" fontId="34" fillId="19" borderId="43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2" fillId="11" borderId="41" xfId="0" applyFont="1" applyFill="1" applyBorder="1" applyAlignment="1">
      <alignment horizontal="center" vertical="center" wrapText="1"/>
    </xf>
    <xf numFmtId="0" fontId="22" fillId="11" borderId="42" xfId="0" applyFont="1" applyFill="1" applyBorder="1" applyAlignment="1">
      <alignment horizontal="center" vertical="center" wrapText="1"/>
    </xf>
    <xf numFmtId="0" fontId="22" fillId="11" borderId="43" xfId="0" applyFont="1" applyFill="1" applyBorder="1" applyAlignment="1">
      <alignment horizontal="center" vertical="center" wrapText="1"/>
    </xf>
    <xf numFmtId="0" fontId="8" fillId="10" borderId="13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3" borderId="13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 wrapText="1"/>
    </xf>
    <xf numFmtId="0" fontId="8" fillId="10" borderId="39" xfId="0" applyFont="1" applyFill="1" applyBorder="1" applyAlignment="1">
      <alignment horizontal="center" vertical="center" wrapText="1"/>
    </xf>
    <xf numFmtId="0" fontId="10" fillId="11" borderId="40" xfId="0" applyFont="1" applyFill="1" applyBorder="1" applyAlignment="1">
      <alignment horizontal="center" vertical="center"/>
    </xf>
    <xf numFmtId="0" fontId="0" fillId="11" borderId="40" xfId="0" applyFont="1" applyFill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FF"/>
  </sheetPr>
  <dimension ref="A1:U994"/>
  <sheetViews>
    <sheetView showGridLines="0" workbookViewId="0">
      <selection activeCell="H19" sqref="H19:I19"/>
    </sheetView>
  </sheetViews>
  <sheetFormatPr defaultColWidth="14.42578125" defaultRowHeight="15" customHeight="1"/>
  <cols>
    <col min="1" max="1" width="10" customWidth="1"/>
    <col min="2" max="2" width="9.140625" customWidth="1"/>
    <col min="3" max="3" width="18.140625" customWidth="1"/>
    <col min="4" max="4" width="12.7109375" customWidth="1"/>
    <col min="5" max="5" width="9.7109375" customWidth="1"/>
    <col min="6" max="6" width="9.140625" customWidth="1"/>
    <col min="7" max="7" width="24.140625" customWidth="1"/>
    <col min="8" max="8" width="10.5703125" customWidth="1"/>
    <col min="9" max="10" width="13" customWidth="1"/>
    <col min="11" max="11" width="9.140625" customWidth="1"/>
    <col min="12" max="12" width="45.7109375" customWidth="1"/>
    <col min="13" max="13" width="12" customWidth="1"/>
    <col min="14" max="14" width="14.85546875" customWidth="1"/>
    <col min="15" max="15" width="11.7109375" customWidth="1"/>
    <col min="16" max="21" width="9.140625" customWidth="1"/>
  </cols>
  <sheetData>
    <row r="1" spans="1:21" ht="12.75" customHeight="1">
      <c r="A1" s="293" t="s">
        <v>146</v>
      </c>
      <c r="B1" s="294"/>
      <c r="C1" s="294"/>
      <c r="D1" s="294"/>
      <c r="E1" s="294"/>
      <c r="F1" s="294"/>
      <c r="G1" s="294"/>
      <c r="H1" s="294"/>
      <c r="I1" s="294"/>
      <c r="J1" s="30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12.75" customHeight="1">
      <c r="A2" s="294"/>
      <c r="B2" s="294"/>
      <c r="C2" s="294"/>
      <c r="D2" s="294"/>
      <c r="E2" s="294"/>
      <c r="F2" s="294"/>
      <c r="G2" s="294"/>
      <c r="H2" s="294"/>
      <c r="I2" s="294"/>
      <c r="J2" s="30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1" ht="12.75" customHeight="1">
      <c r="A3" s="263"/>
      <c r="B3" s="218"/>
      <c r="C3" s="218"/>
      <c r="D3" s="218"/>
      <c r="E3" s="218"/>
      <c r="F3" s="218"/>
      <c r="G3" s="218"/>
      <c r="H3" s="218"/>
      <c r="I3" s="218"/>
      <c r="J3" s="30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1" ht="12.75" customHeight="1">
      <c r="A4" s="280" t="s">
        <v>0</v>
      </c>
      <c r="B4" s="218"/>
      <c r="C4" s="218"/>
      <c r="D4" s="218"/>
      <c r="E4" s="218"/>
      <c r="F4" s="218"/>
      <c r="G4" s="218"/>
      <c r="H4" s="218"/>
      <c r="I4" s="218"/>
      <c r="J4" s="30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1" ht="12.75" customHeight="1">
      <c r="A5" s="31"/>
      <c r="B5" s="31"/>
      <c r="C5" s="31"/>
      <c r="D5" s="31"/>
      <c r="E5" s="31"/>
      <c r="F5" s="31"/>
      <c r="G5" s="31"/>
      <c r="H5" s="32"/>
      <c r="I5" s="33"/>
      <c r="J5" s="30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1" ht="12.75" customHeight="1">
      <c r="A6" s="252" t="s">
        <v>1</v>
      </c>
      <c r="B6" s="203"/>
      <c r="C6" s="203"/>
      <c r="D6" s="203"/>
      <c r="E6" s="203"/>
      <c r="F6" s="203"/>
      <c r="G6" s="203"/>
      <c r="H6" s="203"/>
      <c r="I6" s="204"/>
      <c r="J6" s="30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1" ht="12.75" customHeight="1">
      <c r="A7" s="34" t="s">
        <v>2</v>
      </c>
      <c r="B7" s="202" t="s">
        <v>3</v>
      </c>
      <c r="C7" s="203"/>
      <c r="D7" s="203"/>
      <c r="E7" s="203"/>
      <c r="F7" s="203"/>
      <c r="G7" s="204"/>
      <c r="H7" s="296"/>
      <c r="I7" s="204"/>
      <c r="J7" s="30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1" ht="12.75" customHeight="1">
      <c r="A8" s="34" t="s">
        <v>5</v>
      </c>
      <c r="B8" s="202" t="s">
        <v>6</v>
      </c>
      <c r="C8" s="203"/>
      <c r="D8" s="203"/>
      <c r="E8" s="203"/>
      <c r="F8" s="203"/>
      <c r="G8" s="204"/>
      <c r="H8" s="248"/>
      <c r="I8" s="204"/>
      <c r="J8" s="30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1" ht="12.75" customHeight="1">
      <c r="A9" s="34" t="s">
        <v>10</v>
      </c>
      <c r="B9" s="202" t="s">
        <v>11</v>
      </c>
      <c r="C9" s="203"/>
      <c r="D9" s="203"/>
      <c r="E9" s="203"/>
      <c r="F9" s="203"/>
      <c r="G9" s="204"/>
      <c r="H9" s="295"/>
      <c r="I9" s="204"/>
      <c r="J9" s="30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1" ht="12.75" customHeight="1">
      <c r="A10" s="34" t="s">
        <v>12</v>
      </c>
      <c r="B10" s="202" t="s">
        <v>13</v>
      </c>
      <c r="C10" s="203"/>
      <c r="D10" s="203"/>
      <c r="E10" s="203"/>
      <c r="F10" s="203"/>
      <c r="G10" s="204"/>
      <c r="H10" s="248">
        <v>20</v>
      </c>
      <c r="I10" s="204"/>
      <c r="J10" s="30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1" ht="12.75" customHeight="1">
      <c r="A11" s="32"/>
      <c r="B11" s="31"/>
      <c r="C11" s="31"/>
      <c r="D11" s="31"/>
      <c r="E11" s="31"/>
      <c r="F11" s="31"/>
      <c r="G11" s="31"/>
      <c r="H11" s="32"/>
      <c r="I11" s="33"/>
      <c r="J11" s="3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2.75" customHeight="1">
      <c r="A12" s="252" t="s">
        <v>14</v>
      </c>
      <c r="B12" s="203"/>
      <c r="C12" s="203"/>
      <c r="D12" s="203"/>
      <c r="E12" s="203"/>
      <c r="F12" s="203"/>
      <c r="G12" s="203"/>
      <c r="H12" s="203"/>
      <c r="I12" s="204"/>
      <c r="J12" s="3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2.75" customHeight="1">
      <c r="A13" s="248" t="s">
        <v>15</v>
      </c>
      <c r="B13" s="204"/>
      <c r="C13" s="248" t="s">
        <v>17</v>
      </c>
      <c r="D13" s="204"/>
      <c r="E13" s="248" t="s">
        <v>18</v>
      </c>
      <c r="F13" s="203"/>
      <c r="G13" s="203"/>
      <c r="H13" s="203"/>
      <c r="I13" s="204"/>
      <c r="J13" s="3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2.75" customHeight="1">
      <c r="A14" s="248"/>
      <c r="B14" s="204"/>
      <c r="C14" s="248" t="s">
        <v>19</v>
      </c>
      <c r="D14" s="204"/>
      <c r="E14" s="249"/>
      <c r="F14" s="250"/>
      <c r="G14" s="250"/>
      <c r="H14" s="250"/>
      <c r="I14" s="251"/>
      <c r="J14" s="30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2.75" customHeight="1">
      <c r="A15" s="32"/>
      <c r="B15" s="31"/>
      <c r="C15" s="31"/>
      <c r="D15" s="31"/>
      <c r="E15" s="31"/>
      <c r="F15" s="31"/>
      <c r="G15" s="31"/>
      <c r="H15" s="32"/>
      <c r="I15" s="33"/>
      <c r="J15" s="30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2.75" customHeight="1">
      <c r="A16" s="252" t="s">
        <v>20</v>
      </c>
      <c r="B16" s="203"/>
      <c r="C16" s="203"/>
      <c r="D16" s="203"/>
      <c r="E16" s="203"/>
      <c r="F16" s="203"/>
      <c r="G16" s="203"/>
      <c r="H16" s="203"/>
      <c r="I16" s="204"/>
      <c r="J16" s="3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2.75" customHeight="1">
      <c r="A17" s="34">
        <v>1</v>
      </c>
      <c r="B17" s="202" t="s">
        <v>21</v>
      </c>
      <c r="C17" s="203"/>
      <c r="D17" s="203"/>
      <c r="E17" s="203"/>
      <c r="F17" s="203"/>
      <c r="G17" s="204"/>
      <c r="H17" s="205" t="s">
        <v>177</v>
      </c>
      <c r="I17" s="253"/>
      <c r="J17" s="3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2.75" customHeight="1">
      <c r="A18" s="34">
        <v>2</v>
      </c>
      <c r="B18" s="202" t="s">
        <v>22</v>
      </c>
      <c r="C18" s="203"/>
      <c r="D18" s="203"/>
      <c r="E18" s="203"/>
      <c r="F18" s="203"/>
      <c r="G18" s="204"/>
      <c r="H18" s="257" t="s">
        <v>178</v>
      </c>
      <c r="I18" s="204"/>
      <c r="J18" s="3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2.75" customHeight="1">
      <c r="A19" s="34">
        <v>3</v>
      </c>
      <c r="B19" s="202" t="s">
        <v>23</v>
      </c>
      <c r="C19" s="203"/>
      <c r="D19" s="203"/>
      <c r="E19" s="203"/>
      <c r="F19" s="203"/>
      <c r="G19" s="204"/>
      <c r="H19" s="256"/>
      <c r="I19" s="251"/>
      <c r="J19" s="3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2.75" customHeight="1">
      <c r="A20" s="34">
        <v>4</v>
      </c>
      <c r="B20" s="202" t="s">
        <v>25</v>
      </c>
      <c r="C20" s="203"/>
      <c r="D20" s="203"/>
      <c r="E20" s="203"/>
      <c r="F20" s="203"/>
      <c r="G20" s="204"/>
      <c r="H20" s="260" t="s">
        <v>179</v>
      </c>
      <c r="I20" s="253"/>
      <c r="J20" s="3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2.75" customHeight="1">
      <c r="A21" s="34">
        <v>5</v>
      </c>
      <c r="B21" s="202" t="s">
        <v>26</v>
      </c>
      <c r="C21" s="203"/>
      <c r="D21" s="203"/>
      <c r="E21" s="203"/>
      <c r="F21" s="203"/>
      <c r="G21" s="204"/>
      <c r="H21" s="258"/>
      <c r="I21" s="259"/>
      <c r="J21" s="3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2.75" customHeight="1">
      <c r="A22" s="263"/>
      <c r="B22" s="218"/>
      <c r="C22" s="218"/>
      <c r="D22" s="218"/>
      <c r="E22" s="218"/>
      <c r="F22" s="218"/>
      <c r="G22" s="218"/>
      <c r="H22" s="218"/>
      <c r="I22" s="218"/>
      <c r="J22" s="3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2.75" customHeight="1">
      <c r="A23" s="206" t="s">
        <v>27</v>
      </c>
      <c r="B23" s="203"/>
      <c r="C23" s="203"/>
      <c r="D23" s="203"/>
      <c r="E23" s="203"/>
      <c r="F23" s="203"/>
      <c r="G23" s="203"/>
      <c r="H23" s="203"/>
      <c r="I23" s="204"/>
      <c r="J23" s="3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2.75" customHeight="1">
      <c r="A24" s="35">
        <v>1</v>
      </c>
      <c r="B24" s="205" t="s">
        <v>28</v>
      </c>
      <c r="C24" s="203"/>
      <c r="D24" s="203"/>
      <c r="E24" s="203"/>
      <c r="F24" s="203"/>
      <c r="G24" s="204"/>
      <c r="H24" s="35" t="s">
        <v>29</v>
      </c>
      <c r="I24" s="36" t="s">
        <v>30</v>
      </c>
      <c r="J24" s="3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2.75" customHeight="1">
      <c r="A25" s="35" t="s">
        <v>2</v>
      </c>
      <c r="B25" s="202" t="s">
        <v>31</v>
      </c>
      <c r="C25" s="203"/>
      <c r="D25" s="203"/>
      <c r="E25" s="203"/>
      <c r="F25" s="203"/>
      <c r="G25" s="204"/>
      <c r="H25" s="37"/>
      <c r="I25" s="38"/>
      <c r="J25" s="3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2.75" customHeight="1">
      <c r="A26" s="35" t="s">
        <v>5</v>
      </c>
      <c r="B26" s="202" t="s">
        <v>32</v>
      </c>
      <c r="C26" s="203"/>
      <c r="D26" s="203"/>
      <c r="E26" s="203"/>
      <c r="F26" s="203"/>
      <c r="G26" s="204"/>
      <c r="H26" s="39"/>
      <c r="I26" s="38">
        <f>H26*I25/100</f>
        <v>0</v>
      </c>
      <c r="J26" s="4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2.75" customHeight="1">
      <c r="A27" s="35" t="s">
        <v>10</v>
      </c>
      <c r="B27" s="202" t="s">
        <v>33</v>
      </c>
      <c r="C27" s="203"/>
      <c r="D27" s="203"/>
      <c r="E27" s="203"/>
      <c r="F27" s="203"/>
      <c r="G27" s="204"/>
      <c r="H27" s="41"/>
      <c r="I27" s="38">
        <f>H27*I25</f>
        <v>0</v>
      </c>
      <c r="J27" s="3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2.75" customHeight="1">
      <c r="A28" s="35" t="s">
        <v>12</v>
      </c>
      <c r="B28" s="202" t="s">
        <v>34</v>
      </c>
      <c r="C28" s="203"/>
      <c r="D28" s="203"/>
      <c r="E28" s="203"/>
      <c r="F28" s="203"/>
      <c r="G28" s="204"/>
      <c r="H28" s="41"/>
      <c r="I28" s="38">
        <v>0</v>
      </c>
      <c r="J28" s="3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2.75" customHeight="1">
      <c r="A29" s="35" t="s">
        <v>35</v>
      </c>
      <c r="B29" s="202" t="s">
        <v>36</v>
      </c>
      <c r="C29" s="203"/>
      <c r="D29" s="203"/>
      <c r="E29" s="203"/>
      <c r="F29" s="203"/>
      <c r="G29" s="204"/>
      <c r="H29" s="41"/>
      <c r="I29" s="38">
        <v>0</v>
      </c>
      <c r="J29" s="3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2.75" customHeight="1">
      <c r="A30" s="35" t="s">
        <v>37</v>
      </c>
      <c r="B30" s="261" t="s">
        <v>38</v>
      </c>
      <c r="C30" s="203"/>
      <c r="D30" s="203"/>
      <c r="E30" s="203"/>
      <c r="F30" s="203"/>
      <c r="G30" s="204"/>
      <c r="H30" s="42"/>
      <c r="I30" s="43">
        <f>H30*I25</f>
        <v>0</v>
      </c>
      <c r="J30" s="30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2.75" customHeight="1">
      <c r="A31" s="205" t="s">
        <v>40</v>
      </c>
      <c r="B31" s="203"/>
      <c r="C31" s="203"/>
      <c r="D31" s="203"/>
      <c r="E31" s="203"/>
      <c r="F31" s="203"/>
      <c r="G31" s="203"/>
      <c r="H31" s="204"/>
      <c r="I31" s="44">
        <f>TRUNC(SUM(I25:I30),2)</f>
        <v>0</v>
      </c>
      <c r="J31" s="3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2.75" customHeight="1">
      <c r="A32" s="262" t="s">
        <v>147</v>
      </c>
      <c r="B32" s="230"/>
      <c r="C32" s="230"/>
      <c r="D32" s="230"/>
      <c r="E32" s="230"/>
      <c r="F32" s="230"/>
      <c r="G32" s="230"/>
      <c r="H32" s="230"/>
      <c r="I32" s="230"/>
      <c r="J32" s="3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2.75" customHeight="1">
      <c r="A33" s="45"/>
      <c r="B33" s="45"/>
      <c r="C33" s="45"/>
      <c r="D33" s="45"/>
      <c r="E33" s="45"/>
      <c r="F33" s="45"/>
      <c r="G33" s="45"/>
      <c r="H33" s="45"/>
      <c r="I33" s="47"/>
      <c r="J33" s="30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2.75" customHeight="1">
      <c r="A34" s="206" t="s">
        <v>41</v>
      </c>
      <c r="B34" s="203"/>
      <c r="C34" s="203"/>
      <c r="D34" s="203"/>
      <c r="E34" s="203"/>
      <c r="F34" s="203"/>
      <c r="G34" s="203"/>
      <c r="H34" s="203"/>
      <c r="I34" s="204"/>
      <c r="J34" s="30"/>
      <c r="K34" s="1"/>
      <c r="L34" s="208" t="s">
        <v>148</v>
      </c>
      <c r="M34" s="209"/>
      <c r="N34" s="209"/>
      <c r="O34" s="210"/>
      <c r="P34" s="1"/>
      <c r="Q34" s="1"/>
      <c r="R34" s="1"/>
      <c r="S34" s="1"/>
      <c r="T34" s="1"/>
      <c r="U34" s="1"/>
    </row>
    <row r="35" spans="1:21" ht="12.75" customHeight="1">
      <c r="A35" s="205" t="s">
        <v>42</v>
      </c>
      <c r="B35" s="203"/>
      <c r="C35" s="203"/>
      <c r="D35" s="203"/>
      <c r="E35" s="203"/>
      <c r="F35" s="203"/>
      <c r="G35" s="204"/>
      <c r="H35" s="35" t="s">
        <v>29</v>
      </c>
      <c r="I35" s="36" t="s">
        <v>30</v>
      </c>
      <c r="J35" s="30"/>
      <c r="K35" s="1"/>
      <c r="L35" s="208" t="s">
        <v>149</v>
      </c>
      <c r="M35" s="209"/>
      <c r="N35" s="209"/>
      <c r="O35" s="210"/>
      <c r="P35" s="1"/>
      <c r="Q35" s="1"/>
      <c r="R35" s="1"/>
      <c r="S35" s="1"/>
      <c r="T35" s="1"/>
      <c r="U35" s="1"/>
    </row>
    <row r="36" spans="1:21" ht="12.75" customHeight="1">
      <c r="A36" s="35" t="s">
        <v>2</v>
      </c>
      <c r="B36" s="202" t="s">
        <v>43</v>
      </c>
      <c r="C36" s="203"/>
      <c r="D36" s="203"/>
      <c r="E36" s="203"/>
      <c r="F36" s="203"/>
      <c r="G36" s="204"/>
      <c r="H36" s="48"/>
      <c r="I36" s="49">
        <f>($I$31)*H36</f>
        <v>0</v>
      </c>
      <c r="J36" s="30"/>
      <c r="K36" s="1"/>
      <c r="L36" s="50" t="s">
        <v>4</v>
      </c>
      <c r="M36" s="208" t="s">
        <v>150</v>
      </c>
      <c r="N36" s="209"/>
      <c r="O36" s="210"/>
      <c r="P36" s="1"/>
      <c r="Q36" s="1"/>
      <c r="R36" s="1"/>
      <c r="S36" s="1"/>
      <c r="T36" s="1"/>
      <c r="U36" s="1"/>
    </row>
    <row r="37" spans="1:21" ht="12.75" customHeight="1">
      <c r="A37" s="35" t="s">
        <v>5</v>
      </c>
      <c r="B37" s="202" t="s">
        <v>44</v>
      </c>
      <c r="C37" s="203"/>
      <c r="D37" s="203"/>
      <c r="E37" s="203"/>
      <c r="F37" s="203"/>
      <c r="G37" s="204"/>
      <c r="H37" s="48"/>
      <c r="I37" s="49">
        <f>($I$31)*H37</f>
        <v>0</v>
      </c>
      <c r="J37" s="30"/>
      <c r="K37" s="1"/>
      <c r="L37" s="51" t="s">
        <v>151</v>
      </c>
      <c r="M37" s="214">
        <v>8.3299999999999999E-2</v>
      </c>
      <c r="N37" s="215"/>
      <c r="O37" s="216"/>
      <c r="P37" s="1"/>
      <c r="Q37" s="1"/>
      <c r="R37" s="1"/>
      <c r="S37" s="1"/>
      <c r="T37" s="1"/>
      <c r="U37" s="1"/>
    </row>
    <row r="38" spans="1:21" ht="12.75" customHeight="1">
      <c r="A38" s="35"/>
      <c r="B38" s="205" t="s">
        <v>47</v>
      </c>
      <c r="C38" s="227"/>
      <c r="D38" s="227"/>
      <c r="E38" s="227"/>
      <c r="F38" s="227"/>
      <c r="G38" s="228"/>
      <c r="H38" s="52">
        <f>H36+H37</f>
        <v>0</v>
      </c>
      <c r="I38" s="49">
        <f>I36+I37</f>
        <v>0</v>
      </c>
      <c r="J38" s="30"/>
      <c r="K38" s="1"/>
      <c r="L38" s="51" t="s">
        <v>152</v>
      </c>
      <c r="M38" s="214">
        <v>0.121</v>
      </c>
      <c r="N38" s="215"/>
      <c r="O38" s="216"/>
      <c r="P38" s="1"/>
      <c r="Q38" s="1"/>
      <c r="R38" s="1"/>
      <c r="S38" s="1"/>
      <c r="T38" s="1"/>
      <c r="U38" s="1"/>
    </row>
    <row r="39" spans="1:21" ht="12.75">
      <c r="A39" s="53" t="s">
        <v>10</v>
      </c>
      <c r="B39" s="202" t="s">
        <v>45</v>
      </c>
      <c r="C39" s="203"/>
      <c r="D39" s="203"/>
      <c r="E39" s="203"/>
      <c r="F39" s="203"/>
      <c r="G39" s="204"/>
      <c r="H39" s="41"/>
      <c r="I39" s="49">
        <f>TRUNC((H39*I31),2)</f>
        <v>0</v>
      </c>
      <c r="J39" s="30"/>
      <c r="K39" s="1"/>
      <c r="L39" s="51" t="s">
        <v>153</v>
      </c>
      <c r="M39" s="54">
        <v>7.3899999999999993E-2</v>
      </c>
      <c r="N39" s="54">
        <v>7.5999999999999998E-2</v>
      </c>
      <c r="O39" s="54">
        <v>7.8200000000000006E-2</v>
      </c>
      <c r="P39" s="1"/>
      <c r="Q39" s="1"/>
      <c r="R39" s="1"/>
      <c r="S39" s="1"/>
      <c r="T39" s="1"/>
      <c r="U39" s="1"/>
    </row>
    <row r="40" spans="1:21" ht="25.5" customHeight="1">
      <c r="A40" s="219" t="s">
        <v>46</v>
      </c>
      <c r="B40" s="220"/>
      <c r="C40" s="220"/>
      <c r="D40" s="220"/>
      <c r="E40" s="220"/>
      <c r="F40" s="220"/>
      <c r="G40" s="221"/>
      <c r="H40" s="55">
        <f>SUM(H38+H39)</f>
        <v>0</v>
      </c>
      <c r="I40" s="56">
        <f>TRUNC(SUM(I38:I39),2)</f>
        <v>0</v>
      </c>
      <c r="J40" s="30"/>
      <c r="K40" s="1"/>
      <c r="L40" s="211" t="s">
        <v>154</v>
      </c>
      <c r="M40" s="212"/>
      <c r="N40" s="212"/>
      <c r="O40" s="213"/>
      <c r="P40" s="1"/>
      <c r="Q40" s="1"/>
      <c r="R40" s="1"/>
      <c r="S40" s="1"/>
      <c r="T40" s="1"/>
      <c r="U40" s="1"/>
    </row>
    <row r="41" spans="1:21" ht="25.5" customHeight="1">
      <c r="A41" s="239" t="s">
        <v>231</v>
      </c>
      <c r="B41" s="240"/>
      <c r="C41" s="240"/>
      <c r="D41" s="240"/>
      <c r="E41" s="240"/>
      <c r="F41" s="240"/>
      <c r="G41" s="240"/>
      <c r="H41" s="240"/>
      <c r="I41" s="240"/>
      <c r="J41" s="3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24" customHeight="1">
      <c r="A42" s="217" t="s">
        <v>156</v>
      </c>
      <c r="B42" s="218"/>
      <c r="C42" s="218"/>
      <c r="D42" s="218"/>
      <c r="E42" s="218"/>
      <c r="F42" s="218"/>
      <c r="G42" s="218"/>
      <c r="H42" s="218"/>
      <c r="I42" s="218"/>
      <c r="J42" s="30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39" customHeight="1">
      <c r="A43" s="217" t="s">
        <v>157</v>
      </c>
      <c r="B43" s="218"/>
      <c r="C43" s="218"/>
      <c r="D43" s="218"/>
      <c r="E43" s="218"/>
      <c r="F43" s="218"/>
      <c r="G43" s="218"/>
      <c r="H43" s="218"/>
      <c r="I43" s="218"/>
      <c r="J43" s="30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2.75" hidden="1" customHeight="1">
      <c r="A44" s="217" t="s">
        <v>158</v>
      </c>
      <c r="B44" s="218"/>
      <c r="C44" s="218"/>
      <c r="D44" s="218"/>
      <c r="E44" s="218"/>
      <c r="F44" s="218"/>
      <c r="G44" s="218"/>
      <c r="H44" s="218"/>
      <c r="I44" s="218"/>
      <c r="J44" s="30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2.75" customHeight="1">
      <c r="A45" s="241" t="s">
        <v>48</v>
      </c>
      <c r="B45" s="203"/>
      <c r="C45" s="203"/>
      <c r="D45" s="203"/>
      <c r="E45" s="203"/>
      <c r="F45" s="203"/>
      <c r="G45" s="204"/>
      <c r="H45" s="57" t="s">
        <v>29</v>
      </c>
      <c r="I45" s="58" t="s">
        <v>30</v>
      </c>
      <c r="J45" s="30"/>
      <c r="K45" s="1"/>
      <c r="L45" s="208" t="s">
        <v>159</v>
      </c>
      <c r="M45" s="209"/>
      <c r="N45" s="209"/>
      <c r="O45" s="210"/>
      <c r="P45" s="1"/>
      <c r="Q45" s="1"/>
      <c r="R45" s="1"/>
      <c r="S45" s="1"/>
      <c r="T45" s="1"/>
      <c r="U45" s="1"/>
    </row>
    <row r="46" spans="1:21" ht="12.75" customHeight="1">
      <c r="A46" s="35" t="s">
        <v>2</v>
      </c>
      <c r="B46" s="202" t="s">
        <v>50</v>
      </c>
      <c r="C46" s="203"/>
      <c r="D46" s="203"/>
      <c r="E46" s="203"/>
      <c r="F46" s="203"/>
      <c r="G46" s="204"/>
      <c r="H46" s="48"/>
      <c r="I46" s="49">
        <f>($I$31)*H46</f>
        <v>0</v>
      </c>
      <c r="J46" s="30"/>
      <c r="K46" s="1"/>
      <c r="L46" s="208" t="s">
        <v>160</v>
      </c>
      <c r="M46" s="209"/>
      <c r="N46" s="209"/>
      <c r="O46" s="210"/>
      <c r="P46" s="1"/>
      <c r="Q46" s="1"/>
      <c r="R46" s="1"/>
      <c r="S46" s="1"/>
      <c r="T46" s="1"/>
      <c r="U46" s="1"/>
    </row>
    <row r="47" spans="1:21" ht="12.75" customHeight="1">
      <c r="A47" s="35" t="s">
        <v>5</v>
      </c>
      <c r="B47" s="202" t="s">
        <v>51</v>
      </c>
      <c r="C47" s="203"/>
      <c r="D47" s="203"/>
      <c r="E47" s="203"/>
      <c r="F47" s="203"/>
      <c r="G47" s="204"/>
      <c r="H47" s="48"/>
      <c r="I47" s="49">
        <f>($I$31)*H47</f>
        <v>0</v>
      </c>
      <c r="J47" s="30"/>
      <c r="K47" s="1"/>
      <c r="L47" s="50" t="s">
        <v>4</v>
      </c>
      <c r="M47" s="208" t="s">
        <v>150</v>
      </c>
      <c r="N47" s="209"/>
      <c r="O47" s="210"/>
      <c r="P47" s="1"/>
      <c r="Q47" s="1"/>
      <c r="R47" s="1"/>
      <c r="S47" s="1"/>
      <c r="T47" s="1"/>
      <c r="U47" s="1"/>
    </row>
    <row r="48" spans="1:21" ht="12.75" customHeight="1">
      <c r="A48" s="35" t="s">
        <v>10</v>
      </c>
      <c r="B48" s="242" t="s">
        <v>52</v>
      </c>
      <c r="C48" s="230"/>
      <c r="D48" s="230"/>
      <c r="E48" s="230"/>
      <c r="F48" s="230"/>
      <c r="G48" s="231"/>
      <c r="H48" s="41"/>
      <c r="I48" s="246">
        <f>($I$31)*J48</f>
        <v>0</v>
      </c>
      <c r="J48" s="30">
        <f>H48*H49</f>
        <v>0</v>
      </c>
      <c r="K48" s="1"/>
      <c r="L48" s="59" t="s">
        <v>50</v>
      </c>
      <c r="M48" s="199">
        <v>0.2</v>
      </c>
      <c r="N48" s="200"/>
      <c r="O48" s="201"/>
      <c r="P48" s="1"/>
      <c r="Q48" s="1"/>
      <c r="R48" s="1"/>
      <c r="S48" s="1"/>
      <c r="T48" s="1"/>
      <c r="U48" s="1"/>
    </row>
    <row r="49" spans="1:21" ht="12.75" customHeight="1">
      <c r="A49" s="35"/>
      <c r="B49" s="243"/>
      <c r="C49" s="244"/>
      <c r="D49" s="244"/>
      <c r="E49" s="244"/>
      <c r="F49" s="244"/>
      <c r="G49" s="245"/>
      <c r="H49" s="39"/>
      <c r="I49" s="247"/>
      <c r="J49" s="30"/>
      <c r="K49" s="1"/>
      <c r="L49" s="59" t="s">
        <v>51</v>
      </c>
      <c r="M49" s="199">
        <v>2.5000000000000001E-2</v>
      </c>
      <c r="N49" s="200"/>
      <c r="O49" s="201"/>
      <c r="P49" s="1"/>
      <c r="Q49" s="1"/>
      <c r="R49" s="1"/>
      <c r="S49" s="1"/>
      <c r="T49" s="1"/>
      <c r="U49" s="1"/>
    </row>
    <row r="50" spans="1:21" ht="12.75" customHeight="1">
      <c r="A50" s="35" t="s">
        <v>12</v>
      </c>
      <c r="B50" s="202" t="s">
        <v>53</v>
      </c>
      <c r="C50" s="203"/>
      <c r="D50" s="203"/>
      <c r="E50" s="203"/>
      <c r="F50" s="203"/>
      <c r="G50" s="204"/>
      <c r="H50" s="48"/>
      <c r="I50" s="49">
        <f>($I$31)*H50</f>
        <v>0</v>
      </c>
      <c r="J50" s="30"/>
      <c r="K50" s="1"/>
      <c r="L50" s="59" t="s">
        <v>53</v>
      </c>
      <c r="M50" s="199">
        <v>1.4999999999999999E-2</v>
      </c>
      <c r="N50" s="200"/>
      <c r="O50" s="201"/>
      <c r="P50" s="1"/>
      <c r="Q50" s="1"/>
      <c r="R50" s="1"/>
      <c r="S50" s="1"/>
      <c r="T50" s="1"/>
      <c r="U50" s="1"/>
    </row>
    <row r="51" spans="1:21" ht="12.75" customHeight="1">
      <c r="A51" s="35" t="s">
        <v>35</v>
      </c>
      <c r="B51" s="202" t="s">
        <v>54</v>
      </c>
      <c r="C51" s="203"/>
      <c r="D51" s="203"/>
      <c r="E51" s="203"/>
      <c r="F51" s="203"/>
      <c r="G51" s="204"/>
      <c r="H51" s="48"/>
      <c r="I51" s="49">
        <f>($I$31)*H51</f>
        <v>0</v>
      </c>
      <c r="J51" s="30"/>
      <c r="K51" s="1"/>
      <c r="L51" s="59" t="s">
        <v>161</v>
      </c>
      <c r="M51" s="199">
        <v>0.01</v>
      </c>
      <c r="N51" s="200"/>
      <c r="O51" s="201"/>
      <c r="P51" s="1"/>
      <c r="Q51" s="1"/>
      <c r="R51" s="1"/>
      <c r="S51" s="1"/>
      <c r="T51" s="1"/>
      <c r="U51" s="1"/>
    </row>
    <row r="52" spans="1:21" ht="12.75" customHeight="1">
      <c r="A52" s="35" t="s">
        <v>37</v>
      </c>
      <c r="B52" s="202" t="s">
        <v>55</v>
      </c>
      <c r="C52" s="203"/>
      <c r="D52" s="203"/>
      <c r="E52" s="203"/>
      <c r="F52" s="203"/>
      <c r="G52" s="204"/>
      <c r="H52" s="48"/>
      <c r="I52" s="49">
        <f>($I$31)*H52</f>
        <v>0</v>
      </c>
      <c r="J52" s="60"/>
      <c r="K52" s="1"/>
      <c r="L52" s="59" t="s">
        <v>55</v>
      </c>
      <c r="M52" s="199">
        <v>6.0000000000000001E-3</v>
      </c>
      <c r="N52" s="200"/>
      <c r="O52" s="201"/>
      <c r="P52" s="1"/>
      <c r="Q52" s="1"/>
      <c r="R52" s="1"/>
      <c r="S52" s="1"/>
      <c r="T52" s="1"/>
      <c r="U52" s="1"/>
    </row>
    <row r="53" spans="1:21" ht="12.75" customHeight="1">
      <c r="A53" s="35" t="s">
        <v>56</v>
      </c>
      <c r="B53" s="202" t="s">
        <v>57</v>
      </c>
      <c r="C53" s="203"/>
      <c r="D53" s="203"/>
      <c r="E53" s="203"/>
      <c r="F53" s="203"/>
      <c r="G53" s="204"/>
      <c r="H53" s="48"/>
      <c r="I53" s="49">
        <f>($I$31)*H53</f>
        <v>0</v>
      </c>
      <c r="J53" s="40"/>
      <c r="K53" s="1"/>
      <c r="L53" s="59" t="s">
        <v>57</v>
      </c>
      <c r="M53" s="199">
        <v>2E-3</v>
      </c>
      <c r="N53" s="200"/>
      <c r="O53" s="201"/>
      <c r="P53" s="1"/>
      <c r="Q53" s="1"/>
      <c r="R53" s="1"/>
      <c r="S53" s="1"/>
      <c r="T53" s="1"/>
      <c r="U53" s="1"/>
    </row>
    <row r="54" spans="1:21" ht="12.75" customHeight="1">
      <c r="A54" s="35" t="s">
        <v>58</v>
      </c>
      <c r="B54" s="202" t="s">
        <v>59</v>
      </c>
      <c r="C54" s="203"/>
      <c r="D54" s="203"/>
      <c r="E54" s="203"/>
      <c r="F54" s="203"/>
      <c r="G54" s="204"/>
      <c r="H54" s="48"/>
      <c r="I54" s="49">
        <f>($I$31)*H54</f>
        <v>0</v>
      </c>
      <c r="J54" s="40"/>
      <c r="K54" s="1"/>
      <c r="L54" s="59" t="s">
        <v>59</v>
      </c>
      <c r="M54" s="199">
        <v>0.08</v>
      </c>
      <c r="N54" s="200"/>
      <c r="O54" s="201"/>
      <c r="P54" s="1"/>
      <c r="Q54" s="1"/>
      <c r="R54" s="1"/>
      <c r="S54" s="1"/>
      <c r="T54" s="1"/>
      <c r="U54" s="1"/>
    </row>
    <row r="55" spans="1:21" ht="12.75" customHeight="1">
      <c r="A55" s="229" t="s">
        <v>60</v>
      </c>
      <c r="B55" s="230"/>
      <c r="C55" s="230"/>
      <c r="D55" s="230"/>
      <c r="E55" s="230"/>
      <c r="F55" s="230"/>
      <c r="G55" s="231"/>
      <c r="H55" s="61">
        <f>SUM(H46:H47,H50:H54)+J48</f>
        <v>0</v>
      </c>
      <c r="I55" s="62">
        <f>TRUNC(SUM(I46:I54),2)</f>
        <v>0</v>
      </c>
      <c r="J55" s="40"/>
      <c r="K55" s="1"/>
      <c r="L55" s="63"/>
      <c r="M55" s="64"/>
      <c r="N55" s="64"/>
      <c r="O55" s="64"/>
      <c r="P55" s="1"/>
      <c r="Q55" s="1"/>
      <c r="R55" s="1"/>
      <c r="S55" s="1"/>
      <c r="T55" s="1"/>
      <c r="U55" s="1"/>
    </row>
    <row r="56" spans="1:21" ht="12.75" customHeight="1">
      <c r="A56" s="232"/>
      <c r="B56" s="232"/>
      <c r="C56" s="232"/>
      <c r="D56" s="232"/>
      <c r="E56" s="232"/>
      <c r="F56" s="232"/>
      <c r="G56" s="232"/>
      <c r="H56" s="232"/>
      <c r="I56" s="232"/>
      <c r="J56" s="40"/>
      <c r="K56" s="1"/>
      <c r="L56" s="67"/>
      <c r="M56" s="198"/>
      <c r="N56" s="198"/>
      <c r="O56" s="198"/>
      <c r="P56" s="1"/>
      <c r="Q56" s="1"/>
      <c r="R56" s="1"/>
      <c r="S56" s="1"/>
      <c r="T56" s="1"/>
      <c r="U56" s="1"/>
    </row>
    <row r="57" spans="1:21" ht="12.75" customHeight="1">
      <c r="A57" s="233" t="s">
        <v>61</v>
      </c>
      <c r="B57" s="234"/>
      <c r="C57" s="234"/>
      <c r="D57" s="234"/>
      <c r="E57" s="234"/>
      <c r="F57" s="234"/>
      <c r="G57" s="235"/>
      <c r="H57" s="65" t="s">
        <v>62</v>
      </c>
      <c r="I57" s="66" t="s">
        <v>30</v>
      </c>
      <c r="J57" s="40"/>
      <c r="K57" s="1"/>
      <c r="L57" s="225"/>
      <c r="M57" s="225"/>
      <c r="N57" s="225"/>
      <c r="O57" s="225"/>
      <c r="P57" s="1"/>
      <c r="Q57" s="1"/>
      <c r="R57" s="1"/>
      <c r="S57" s="1"/>
      <c r="T57" s="1"/>
      <c r="U57" s="1"/>
    </row>
    <row r="58" spans="1:21" ht="12.75" customHeight="1">
      <c r="A58" s="35" t="s">
        <v>2</v>
      </c>
      <c r="B58" s="236" t="s">
        <v>63</v>
      </c>
      <c r="C58" s="237"/>
      <c r="D58" s="237"/>
      <c r="E58" s="237"/>
      <c r="F58" s="237"/>
      <c r="G58" s="238"/>
      <c r="H58" s="68"/>
      <c r="I58" s="38">
        <f>IF(H58&gt;0,(H58*2*23)-(I25*0.06),0)</f>
        <v>0</v>
      </c>
      <c r="J58" s="40"/>
      <c r="K58" s="1"/>
      <c r="L58" s="222" t="s">
        <v>301</v>
      </c>
      <c r="M58" s="223"/>
      <c r="N58" s="223"/>
      <c r="O58" s="224"/>
      <c r="P58" s="1"/>
      <c r="Q58" s="1"/>
      <c r="R58" s="1"/>
      <c r="S58" s="1"/>
      <c r="T58" s="1"/>
      <c r="U58" s="1"/>
    </row>
    <row r="59" spans="1:21" ht="12.75" customHeight="1">
      <c r="A59" s="35" t="s">
        <v>5</v>
      </c>
      <c r="B59" s="236" t="s">
        <v>64</v>
      </c>
      <c r="C59" s="203"/>
      <c r="D59" s="203"/>
      <c r="E59" s="203"/>
      <c r="F59" s="203"/>
      <c r="G59" s="204"/>
      <c r="H59" s="68"/>
      <c r="I59" s="38">
        <f>TRUNC((H59*23),2)</f>
        <v>0</v>
      </c>
      <c r="J59" s="30"/>
      <c r="K59" s="1"/>
      <c r="L59" s="222" t="s">
        <v>301</v>
      </c>
      <c r="M59" s="223"/>
      <c r="N59" s="223"/>
      <c r="O59" s="224"/>
      <c r="P59" s="1"/>
      <c r="Q59" s="1"/>
      <c r="R59" s="1"/>
      <c r="S59" s="1"/>
      <c r="T59" s="1"/>
      <c r="U59" s="1"/>
    </row>
    <row r="60" spans="1:21" ht="12.75" customHeight="1">
      <c r="A60" s="35" t="s">
        <v>10</v>
      </c>
      <c r="B60" s="236" t="s">
        <v>162</v>
      </c>
      <c r="C60" s="203"/>
      <c r="D60" s="203"/>
      <c r="E60" s="203"/>
      <c r="F60" s="203"/>
      <c r="G60" s="204"/>
      <c r="H60" s="69"/>
      <c r="I60" s="38"/>
      <c r="J60" s="30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2.75" customHeight="1">
      <c r="A61" s="35" t="s">
        <v>12</v>
      </c>
      <c r="B61" s="236" t="s">
        <v>163</v>
      </c>
      <c r="C61" s="203"/>
      <c r="D61" s="203"/>
      <c r="E61" s="203"/>
      <c r="F61" s="203"/>
      <c r="G61" s="204"/>
      <c r="H61" s="68"/>
      <c r="I61" s="38"/>
      <c r="J61" s="30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2.75" customHeight="1">
      <c r="A62" s="35" t="s">
        <v>35</v>
      </c>
      <c r="B62" s="202" t="s">
        <v>164</v>
      </c>
      <c r="C62" s="203"/>
      <c r="D62" s="203"/>
      <c r="E62" s="203"/>
      <c r="F62" s="203"/>
      <c r="G62" s="204"/>
      <c r="H62" s="68"/>
      <c r="I62" s="38"/>
      <c r="J62" s="30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2.75" customHeight="1">
      <c r="A63" s="205" t="s">
        <v>65</v>
      </c>
      <c r="B63" s="227"/>
      <c r="C63" s="227"/>
      <c r="D63" s="227"/>
      <c r="E63" s="227"/>
      <c r="F63" s="227"/>
      <c r="G63" s="227"/>
      <c r="H63" s="228"/>
      <c r="I63" s="44">
        <f>TRUNC(SUM(I58:I62),2)</f>
        <v>0</v>
      </c>
      <c r="J63" s="30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3.5" customHeight="1">
      <c r="A64" s="239" t="s">
        <v>165</v>
      </c>
      <c r="B64" s="230"/>
      <c r="C64" s="230"/>
      <c r="D64" s="230"/>
      <c r="E64" s="230"/>
      <c r="F64" s="230"/>
      <c r="G64" s="230"/>
      <c r="H64" s="230"/>
      <c r="I64" s="230"/>
      <c r="J64" s="30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21" customHeight="1">
      <c r="A65" s="217" t="s">
        <v>166</v>
      </c>
      <c r="B65" s="218"/>
      <c r="C65" s="218"/>
      <c r="D65" s="218"/>
      <c r="E65" s="218"/>
      <c r="F65" s="218"/>
      <c r="G65" s="218"/>
      <c r="H65" s="218"/>
      <c r="I65" s="218"/>
      <c r="J65" s="30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8.75" customHeight="1">
      <c r="A66" s="254" t="s">
        <v>167</v>
      </c>
      <c r="B66" s="255"/>
      <c r="C66" s="255"/>
      <c r="D66" s="255"/>
      <c r="E66" s="255"/>
      <c r="F66" s="255"/>
      <c r="G66" s="255"/>
      <c r="H66" s="255"/>
      <c r="I66" s="255"/>
      <c r="J66" s="30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2.75" customHeight="1">
      <c r="A67" s="297" t="s">
        <v>168</v>
      </c>
      <c r="B67" s="255"/>
      <c r="C67" s="255"/>
      <c r="D67" s="255"/>
      <c r="E67" s="255"/>
      <c r="F67" s="255"/>
      <c r="G67" s="255"/>
      <c r="H67" s="255"/>
      <c r="I67" s="255"/>
      <c r="J67" s="30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2.75" customHeight="1">
      <c r="A68" s="311"/>
      <c r="B68" s="244"/>
      <c r="C68" s="244"/>
      <c r="D68" s="244"/>
      <c r="E68" s="244"/>
      <c r="F68" s="244"/>
      <c r="G68" s="244"/>
      <c r="H68" s="244"/>
      <c r="I68" s="244"/>
      <c r="J68" s="30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2.75" customHeight="1">
      <c r="A69" s="206" t="s">
        <v>66</v>
      </c>
      <c r="B69" s="203"/>
      <c r="C69" s="203"/>
      <c r="D69" s="203"/>
      <c r="E69" s="203"/>
      <c r="F69" s="203"/>
      <c r="G69" s="203"/>
      <c r="H69" s="203"/>
      <c r="I69" s="204"/>
      <c r="J69" s="30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2.75" customHeight="1">
      <c r="A70" s="205" t="s">
        <v>67</v>
      </c>
      <c r="B70" s="203"/>
      <c r="C70" s="203"/>
      <c r="D70" s="203"/>
      <c r="E70" s="203"/>
      <c r="F70" s="203"/>
      <c r="G70" s="203"/>
      <c r="H70" s="204"/>
      <c r="I70" s="36" t="s">
        <v>30</v>
      </c>
      <c r="J70" s="30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2.75" customHeight="1">
      <c r="A71" s="35" t="s">
        <v>68</v>
      </c>
      <c r="B71" s="202" t="s">
        <v>69</v>
      </c>
      <c r="C71" s="203"/>
      <c r="D71" s="203"/>
      <c r="E71" s="203"/>
      <c r="F71" s="203"/>
      <c r="G71" s="203"/>
      <c r="H71" s="204"/>
      <c r="I71" s="70">
        <f>I40</f>
        <v>0</v>
      </c>
      <c r="J71" s="30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2.75" customHeight="1">
      <c r="A72" s="35" t="s">
        <v>70</v>
      </c>
      <c r="B72" s="202" t="s">
        <v>71</v>
      </c>
      <c r="C72" s="203"/>
      <c r="D72" s="203"/>
      <c r="E72" s="203"/>
      <c r="F72" s="203"/>
      <c r="G72" s="203"/>
      <c r="H72" s="204"/>
      <c r="I72" s="70">
        <f>I55</f>
        <v>0</v>
      </c>
      <c r="J72" s="30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2.75" customHeight="1">
      <c r="A73" s="35" t="s">
        <v>72</v>
      </c>
      <c r="B73" s="202" t="s">
        <v>73</v>
      </c>
      <c r="C73" s="203"/>
      <c r="D73" s="203"/>
      <c r="E73" s="203"/>
      <c r="F73" s="203"/>
      <c r="G73" s="203"/>
      <c r="H73" s="204"/>
      <c r="I73" s="70">
        <f>I63</f>
        <v>0</v>
      </c>
      <c r="J73" s="30"/>
      <c r="K73" s="1"/>
      <c r="L73" s="298" t="s">
        <v>288</v>
      </c>
      <c r="M73" s="299"/>
      <c r="N73" s="299"/>
      <c r="O73" s="300"/>
      <c r="P73" s="1"/>
      <c r="Q73" s="1"/>
      <c r="R73" s="1"/>
      <c r="S73" s="1"/>
      <c r="T73" s="1"/>
      <c r="U73" s="1"/>
    </row>
    <row r="74" spans="1:21" ht="12.75" customHeight="1">
      <c r="A74" s="205" t="s">
        <v>74</v>
      </c>
      <c r="B74" s="203"/>
      <c r="C74" s="203"/>
      <c r="D74" s="203"/>
      <c r="E74" s="203"/>
      <c r="F74" s="203"/>
      <c r="G74" s="203"/>
      <c r="H74" s="204"/>
      <c r="I74" s="44">
        <f>TRUNC(SUM(I71:I73),2)</f>
        <v>0</v>
      </c>
      <c r="J74" s="30"/>
      <c r="K74" s="1"/>
      <c r="L74" s="301"/>
      <c r="M74" s="302"/>
      <c r="N74" s="302"/>
      <c r="O74" s="303"/>
      <c r="P74" s="1"/>
      <c r="Q74" s="1"/>
      <c r="R74" s="1"/>
      <c r="S74" s="1"/>
      <c r="T74" s="1"/>
      <c r="U74" s="1"/>
    </row>
    <row r="75" spans="1:21" ht="12.75" customHeight="1">
      <c r="A75" s="71"/>
      <c r="B75" s="71"/>
      <c r="C75" s="71"/>
      <c r="D75" s="71"/>
      <c r="E75" s="71"/>
      <c r="F75" s="71"/>
      <c r="G75" s="71"/>
      <c r="H75" s="71"/>
      <c r="I75" s="72"/>
      <c r="J75" s="30"/>
      <c r="K75" s="1"/>
      <c r="L75" s="301"/>
      <c r="M75" s="302"/>
      <c r="N75" s="302"/>
      <c r="O75" s="303"/>
      <c r="P75" s="1"/>
      <c r="Q75" s="1"/>
      <c r="R75" s="1"/>
      <c r="S75" s="1"/>
      <c r="T75" s="1"/>
      <c r="U75" s="1"/>
    </row>
    <row r="76" spans="1:21" ht="12.75" customHeight="1">
      <c r="A76" s="206" t="s">
        <v>75</v>
      </c>
      <c r="B76" s="203"/>
      <c r="C76" s="203"/>
      <c r="D76" s="203"/>
      <c r="E76" s="203"/>
      <c r="F76" s="203"/>
      <c r="G76" s="203"/>
      <c r="H76" s="203"/>
      <c r="I76" s="204"/>
      <c r="J76" s="30"/>
      <c r="K76" s="1"/>
      <c r="L76" s="301"/>
      <c r="M76" s="302"/>
      <c r="N76" s="302"/>
      <c r="O76" s="303"/>
      <c r="P76" s="1"/>
      <c r="Q76" s="1"/>
      <c r="R76" s="1"/>
      <c r="S76" s="1"/>
      <c r="T76" s="1"/>
      <c r="U76" s="1"/>
    </row>
    <row r="77" spans="1:21" ht="12.75" customHeight="1">
      <c r="A77" s="35">
        <v>3</v>
      </c>
      <c r="B77" s="205" t="s">
        <v>76</v>
      </c>
      <c r="C77" s="203"/>
      <c r="D77" s="203"/>
      <c r="E77" s="203"/>
      <c r="F77" s="203"/>
      <c r="G77" s="204"/>
      <c r="H77" s="35" t="s">
        <v>29</v>
      </c>
      <c r="I77" s="36" t="s">
        <v>30</v>
      </c>
      <c r="J77" s="30"/>
      <c r="K77" s="1"/>
      <c r="L77" s="301"/>
      <c r="M77" s="302"/>
      <c r="N77" s="302"/>
      <c r="O77" s="303"/>
      <c r="P77" s="1"/>
      <c r="Q77" s="1"/>
      <c r="R77" s="1"/>
      <c r="S77" s="1"/>
      <c r="T77" s="1"/>
      <c r="U77" s="1"/>
    </row>
    <row r="78" spans="1:21" ht="12.75" customHeight="1">
      <c r="A78" s="35" t="s">
        <v>2</v>
      </c>
      <c r="B78" s="202" t="s">
        <v>77</v>
      </c>
      <c r="C78" s="203"/>
      <c r="D78" s="203"/>
      <c r="E78" s="203"/>
      <c r="F78" s="203"/>
      <c r="G78" s="204"/>
      <c r="H78" s="41"/>
      <c r="I78" s="70">
        <f t="shared" ref="I78:I83" si="0">$I$31*H78</f>
        <v>0</v>
      </c>
      <c r="J78" s="30"/>
      <c r="K78" s="1"/>
      <c r="L78" s="304"/>
      <c r="M78" s="305"/>
      <c r="N78" s="305"/>
      <c r="O78" s="306"/>
      <c r="P78" s="1"/>
      <c r="Q78" s="1"/>
      <c r="R78" s="1"/>
      <c r="S78" s="1"/>
      <c r="T78" s="1"/>
      <c r="U78" s="1"/>
    </row>
    <row r="79" spans="1:21" ht="12.75" customHeight="1">
      <c r="A79" s="35" t="s">
        <v>5</v>
      </c>
      <c r="B79" s="202" t="s">
        <v>78</v>
      </c>
      <c r="C79" s="203"/>
      <c r="D79" s="203"/>
      <c r="E79" s="203"/>
      <c r="F79" s="203"/>
      <c r="G79" s="204"/>
      <c r="H79" s="41">
        <f>H78*H54</f>
        <v>0</v>
      </c>
      <c r="I79" s="70">
        <f t="shared" si="0"/>
        <v>0</v>
      </c>
      <c r="J79" s="30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2.75" customHeight="1">
      <c r="A80" s="35" t="s">
        <v>10</v>
      </c>
      <c r="B80" s="202" t="s">
        <v>79</v>
      </c>
      <c r="C80" s="203"/>
      <c r="D80" s="203"/>
      <c r="E80" s="203"/>
      <c r="F80" s="203"/>
      <c r="G80" s="204"/>
      <c r="H80" s="73"/>
      <c r="I80" s="70">
        <f t="shared" si="0"/>
        <v>0</v>
      </c>
      <c r="J80" s="30"/>
      <c r="K80" s="1"/>
      <c r="L80" s="226"/>
      <c r="M80" s="226"/>
      <c r="N80" s="226"/>
      <c r="O80" s="226"/>
      <c r="P80" s="1"/>
      <c r="Q80" s="1"/>
      <c r="R80" s="1"/>
      <c r="S80" s="1"/>
      <c r="T80" s="1"/>
      <c r="U80" s="1"/>
    </row>
    <row r="81" spans="1:21" ht="12.75" customHeight="1">
      <c r="A81" s="35" t="s">
        <v>12</v>
      </c>
      <c r="B81" s="202" t="s">
        <v>80</v>
      </c>
      <c r="C81" s="203"/>
      <c r="D81" s="203"/>
      <c r="E81" s="203"/>
      <c r="F81" s="203"/>
      <c r="G81" s="204"/>
      <c r="H81" s="41"/>
      <c r="I81" s="70">
        <f t="shared" si="0"/>
        <v>0</v>
      </c>
      <c r="J81" s="30"/>
      <c r="K81" s="1"/>
      <c r="L81" s="226"/>
      <c r="M81" s="226"/>
      <c r="N81" s="226"/>
      <c r="O81" s="226"/>
      <c r="P81" s="1"/>
      <c r="Q81" s="1"/>
      <c r="R81" s="1"/>
      <c r="S81" s="1"/>
      <c r="T81" s="1"/>
      <c r="U81" s="1"/>
    </row>
    <row r="82" spans="1:21" ht="12.75" customHeight="1">
      <c r="A82" s="35" t="s">
        <v>35</v>
      </c>
      <c r="B82" s="202" t="s">
        <v>81</v>
      </c>
      <c r="C82" s="203"/>
      <c r="D82" s="203"/>
      <c r="E82" s="203"/>
      <c r="F82" s="203"/>
      <c r="G82" s="204"/>
      <c r="H82" s="42">
        <f>H81*H55</f>
        <v>0</v>
      </c>
      <c r="I82" s="70">
        <f t="shared" si="0"/>
        <v>0</v>
      </c>
      <c r="J82" s="30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2.75" customHeight="1">
      <c r="A83" s="35" t="s">
        <v>37</v>
      </c>
      <c r="B83" s="202" t="s">
        <v>82</v>
      </c>
      <c r="C83" s="203"/>
      <c r="D83" s="203"/>
      <c r="E83" s="203"/>
      <c r="F83" s="203"/>
      <c r="G83" s="204"/>
      <c r="H83" s="41"/>
      <c r="I83" s="70">
        <f t="shared" si="0"/>
        <v>0</v>
      </c>
      <c r="J83" s="30"/>
      <c r="K83" s="1"/>
      <c r="L83" s="208" t="s">
        <v>169</v>
      </c>
      <c r="M83" s="209"/>
      <c r="N83" s="209"/>
      <c r="O83" s="210"/>
      <c r="P83" s="1"/>
      <c r="Q83" s="1"/>
      <c r="R83" s="1"/>
      <c r="S83" s="1"/>
      <c r="T83" s="1"/>
      <c r="U83" s="1"/>
    </row>
    <row r="84" spans="1:21" ht="12.75" customHeight="1">
      <c r="A84" s="205" t="s">
        <v>83</v>
      </c>
      <c r="B84" s="203"/>
      <c r="C84" s="203"/>
      <c r="D84" s="203"/>
      <c r="E84" s="203"/>
      <c r="F84" s="203"/>
      <c r="G84" s="204"/>
      <c r="H84" s="55">
        <f>TRUNC(SUM(H78:H83),2)</f>
        <v>0</v>
      </c>
      <c r="I84" s="44">
        <f>TRUNC(SUM(I78:I83),2)</f>
        <v>0</v>
      </c>
      <c r="J84" s="30"/>
      <c r="K84" s="1"/>
      <c r="L84" s="307" t="s">
        <v>170</v>
      </c>
      <c r="M84" s="308"/>
      <c r="N84" s="308"/>
      <c r="O84" s="308"/>
      <c r="P84" s="1"/>
      <c r="Q84" s="1"/>
      <c r="R84" s="1"/>
      <c r="S84" s="1"/>
      <c r="T84" s="1"/>
      <c r="U84" s="1"/>
    </row>
    <row r="85" spans="1:21" ht="12.75" customHeight="1">
      <c r="A85" s="205"/>
      <c r="B85" s="203"/>
      <c r="C85" s="203"/>
      <c r="D85" s="203"/>
      <c r="E85" s="203"/>
      <c r="F85" s="203"/>
      <c r="G85" s="203"/>
      <c r="H85" s="203"/>
      <c r="I85" s="203"/>
      <c r="J85" s="30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2.75" customHeight="1">
      <c r="A86" s="206" t="s">
        <v>84</v>
      </c>
      <c r="B86" s="203"/>
      <c r="C86" s="203"/>
      <c r="D86" s="203"/>
      <c r="E86" s="203"/>
      <c r="F86" s="203"/>
      <c r="G86" s="203"/>
      <c r="H86" s="203"/>
      <c r="I86" s="204"/>
      <c r="J86" s="30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2.75" customHeight="1">
      <c r="A87" s="207" t="s">
        <v>85</v>
      </c>
      <c r="B87" s="203"/>
      <c r="C87" s="203"/>
      <c r="D87" s="203"/>
      <c r="E87" s="203"/>
      <c r="F87" s="203"/>
      <c r="G87" s="204"/>
      <c r="H87" s="74" t="s">
        <v>29</v>
      </c>
      <c r="I87" s="75" t="s">
        <v>30</v>
      </c>
      <c r="J87" s="30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2.75" customHeight="1">
      <c r="A88" s="35" t="s">
        <v>2</v>
      </c>
      <c r="B88" s="202" t="s">
        <v>86</v>
      </c>
      <c r="C88" s="203"/>
      <c r="D88" s="203"/>
      <c r="E88" s="203"/>
      <c r="F88" s="203"/>
      <c r="G88" s="204"/>
      <c r="H88" s="41"/>
      <c r="I88" s="70">
        <f t="shared" ref="I88:I93" si="1">$I$31*H88</f>
        <v>0</v>
      </c>
      <c r="J88" s="30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2.75" customHeight="1">
      <c r="A89" s="35" t="s">
        <v>5</v>
      </c>
      <c r="B89" s="202" t="s">
        <v>87</v>
      </c>
      <c r="C89" s="203"/>
      <c r="D89" s="203"/>
      <c r="E89" s="203"/>
      <c r="F89" s="203"/>
      <c r="G89" s="204"/>
      <c r="H89" s="41"/>
      <c r="I89" s="70">
        <f>$I$31*H89</f>
        <v>0</v>
      </c>
      <c r="J89" s="30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2.75" customHeight="1">
      <c r="A90" s="35" t="s">
        <v>10</v>
      </c>
      <c r="B90" s="202" t="s">
        <v>88</v>
      </c>
      <c r="C90" s="203"/>
      <c r="D90" s="203"/>
      <c r="E90" s="203"/>
      <c r="F90" s="203"/>
      <c r="G90" s="204"/>
      <c r="H90" s="41"/>
      <c r="I90" s="70">
        <f t="shared" si="1"/>
        <v>0</v>
      </c>
      <c r="J90" s="30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2.75" customHeight="1">
      <c r="A91" s="35" t="s">
        <v>12</v>
      </c>
      <c r="B91" s="202" t="s">
        <v>89</v>
      </c>
      <c r="C91" s="203"/>
      <c r="D91" s="203"/>
      <c r="E91" s="203"/>
      <c r="F91" s="203"/>
      <c r="G91" s="204"/>
      <c r="H91" s="41"/>
      <c r="I91" s="70">
        <f t="shared" si="1"/>
        <v>0</v>
      </c>
      <c r="J91" s="30"/>
      <c r="K91" s="1"/>
      <c r="L91" s="192" t="s">
        <v>225</v>
      </c>
      <c r="M91" s="192"/>
      <c r="N91" s="192"/>
      <c r="O91" s="192"/>
      <c r="P91" s="1"/>
      <c r="Q91" s="1"/>
      <c r="R91" s="1"/>
      <c r="S91" s="1"/>
      <c r="T91" s="1"/>
      <c r="U91" s="1"/>
    </row>
    <row r="92" spans="1:21" ht="12.75" customHeight="1">
      <c r="A92" s="35" t="s">
        <v>35</v>
      </c>
      <c r="B92" s="202" t="s">
        <v>90</v>
      </c>
      <c r="C92" s="203"/>
      <c r="D92" s="203"/>
      <c r="E92" s="203"/>
      <c r="F92" s="203"/>
      <c r="G92" s="204"/>
      <c r="H92" s="41"/>
      <c r="I92" s="70">
        <f t="shared" si="1"/>
        <v>0</v>
      </c>
      <c r="J92" s="30"/>
      <c r="K92" s="1"/>
      <c r="L92" s="192"/>
      <c r="M92" s="192"/>
      <c r="N92" s="192"/>
      <c r="O92" s="192"/>
      <c r="P92" s="1"/>
      <c r="Q92" s="1"/>
      <c r="R92" s="1"/>
      <c r="S92" s="1"/>
      <c r="T92" s="1"/>
      <c r="U92" s="1"/>
    </row>
    <row r="93" spans="1:21" ht="12.75" customHeight="1">
      <c r="A93" s="35" t="s">
        <v>37</v>
      </c>
      <c r="B93" s="202" t="s">
        <v>91</v>
      </c>
      <c r="C93" s="203"/>
      <c r="D93" s="203"/>
      <c r="E93" s="203"/>
      <c r="F93" s="203"/>
      <c r="G93" s="204"/>
      <c r="H93" s="41"/>
      <c r="I93" s="70">
        <f t="shared" si="1"/>
        <v>0</v>
      </c>
      <c r="J93" s="30"/>
      <c r="K93" s="1"/>
      <c r="L93" s="192"/>
      <c r="M93" s="192"/>
      <c r="N93" s="192"/>
      <c r="O93" s="192"/>
      <c r="P93" s="1"/>
      <c r="Q93" s="1"/>
      <c r="R93" s="1"/>
      <c r="S93" s="1"/>
      <c r="T93" s="1"/>
      <c r="U93" s="1"/>
    </row>
    <row r="94" spans="1:21" ht="12.75" customHeight="1">
      <c r="A94" s="205" t="s">
        <v>92</v>
      </c>
      <c r="B94" s="203"/>
      <c r="C94" s="203"/>
      <c r="D94" s="203"/>
      <c r="E94" s="203"/>
      <c r="F94" s="203"/>
      <c r="G94" s="204"/>
      <c r="H94" s="55">
        <f>TRUNC(SUM(H88:H93),2)</f>
        <v>0</v>
      </c>
      <c r="I94" s="44">
        <f>TRUNC(SUM(I88:I93),2)</f>
        <v>0</v>
      </c>
      <c r="J94" s="30"/>
      <c r="K94" s="1"/>
      <c r="L94" s="192"/>
      <c r="M94" s="192"/>
      <c r="N94" s="192"/>
      <c r="O94" s="192"/>
      <c r="P94" s="1"/>
      <c r="Q94" s="1"/>
      <c r="R94" s="1"/>
      <c r="S94" s="1"/>
      <c r="T94" s="1"/>
      <c r="U94" s="1"/>
    </row>
    <row r="95" spans="1:21" ht="12.75" customHeight="1">
      <c r="A95" s="310"/>
      <c r="B95" s="203"/>
      <c r="C95" s="203"/>
      <c r="D95" s="203"/>
      <c r="E95" s="203"/>
      <c r="F95" s="203"/>
      <c r="G95" s="203"/>
      <c r="H95" s="203"/>
      <c r="I95" s="203"/>
      <c r="J95" s="30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2.75" customHeight="1">
      <c r="A96" s="207" t="s">
        <v>93</v>
      </c>
      <c r="B96" s="203"/>
      <c r="C96" s="203"/>
      <c r="D96" s="203"/>
      <c r="E96" s="203"/>
      <c r="F96" s="203"/>
      <c r="G96" s="204"/>
      <c r="H96" s="74" t="s">
        <v>29</v>
      </c>
      <c r="I96" s="75" t="s">
        <v>30</v>
      </c>
      <c r="J96" s="30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2.75" customHeight="1">
      <c r="A97" s="35" t="s">
        <v>2</v>
      </c>
      <c r="B97" s="202" t="s">
        <v>94</v>
      </c>
      <c r="C97" s="203"/>
      <c r="D97" s="203"/>
      <c r="E97" s="203"/>
      <c r="F97" s="203"/>
      <c r="G97" s="204"/>
      <c r="H97" s="48">
        <v>0</v>
      </c>
      <c r="I97" s="70">
        <f>$I$31*H97</f>
        <v>0</v>
      </c>
      <c r="J97" s="30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2.75" customHeight="1">
      <c r="A98" s="205" t="s">
        <v>95</v>
      </c>
      <c r="B98" s="203"/>
      <c r="C98" s="203"/>
      <c r="D98" s="203"/>
      <c r="E98" s="203"/>
      <c r="F98" s="203"/>
      <c r="G98" s="204"/>
      <c r="H98" s="52">
        <f>TRUNC(SUM(H97),4)</f>
        <v>0</v>
      </c>
      <c r="I98" s="44">
        <f>TRUNC(SUM(I97),2)</f>
        <v>0</v>
      </c>
      <c r="J98" s="30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2.75" customHeight="1">
      <c r="A99" s="309"/>
      <c r="B99" s="244"/>
      <c r="C99" s="244"/>
      <c r="D99" s="244"/>
      <c r="E99" s="244"/>
      <c r="F99" s="244"/>
      <c r="G99" s="244"/>
      <c r="H99" s="244"/>
      <c r="I99" s="244"/>
      <c r="J99" s="30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2.75" customHeight="1">
      <c r="A100" s="206" t="s">
        <v>96</v>
      </c>
      <c r="B100" s="203"/>
      <c r="C100" s="203"/>
      <c r="D100" s="203"/>
      <c r="E100" s="203"/>
      <c r="F100" s="203"/>
      <c r="G100" s="203"/>
      <c r="H100" s="203"/>
      <c r="I100" s="204"/>
      <c r="J100" s="30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2.75" customHeight="1">
      <c r="A101" s="205" t="s">
        <v>97</v>
      </c>
      <c r="B101" s="203"/>
      <c r="C101" s="203"/>
      <c r="D101" s="203"/>
      <c r="E101" s="203"/>
      <c r="F101" s="203"/>
      <c r="G101" s="203"/>
      <c r="H101" s="204"/>
      <c r="I101" s="36" t="s">
        <v>30</v>
      </c>
      <c r="J101" s="30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2.75" customHeight="1">
      <c r="A102" s="35" t="s">
        <v>98</v>
      </c>
      <c r="B102" s="248" t="s">
        <v>99</v>
      </c>
      <c r="C102" s="203"/>
      <c r="D102" s="203"/>
      <c r="E102" s="203"/>
      <c r="F102" s="203"/>
      <c r="G102" s="203"/>
      <c r="H102" s="204"/>
      <c r="I102" s="70">
        <f>I94</f>
        <v>0</v>
      </c>
      <c r="J102" s="40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2.75" customHeight="1">
      <c r="A103" s="35" t="s">
        <v>100</v>
      </c>
      <c r="B103" s="248" t="s">
        <v>101</v>
      </c>
      <c r="C103" s="203"/>
      <c r="D103" s="203"/>
      <c r="E103" s="203"/>
      <c r="F103" s="203"/>
      <c r="G103" s="203"/>
      <c r="H103" s="204"/>
      <c r="I103" s="70">
        <f>I98</f>
        <v>0</v>
      </c>
      <c r="J103" s="40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2.75" customHeight="1">
      <c r="A104" s="205" t="s">
        <v>102</v>
      </c>
      <c r="B104" s="203"/>
      <c r="C104" s="203"/>
      <c r="D104" s="203"/>
      <c r="E104" s="203"/>
      <c r="F104" s="203"/>
      <c r="G104" s="203"/>
      <c r="H104" s="204"/>
      <c r="I104" s="44">
        <f>TRUNC(SUM(I102:I103),2)</f>
        <v>0</v>
      </c>
      <c r="J104" s="40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2.75" customHeight="1">
      <c r="A105" s="291"/>
      <c r="B105" s="230"/>
      <c r="C105" s="230"/>
      <c r="D105" s="230"/>
      <c r="E105" s="230"/>
      <c r="F105" s="230"/>
      <c r="G105" s="230"/>
      <c r="H105" s="230"/>
      <c r="I105" s="230"/>
      <c r="J105" s="40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2.75" customHeight="1">
      <c r="A106" s="206" t="s">
        <v>103</v>
      </c>
      <c r="B106" s="203"/>
      <c r="C106" s="203"/>
      <c r="D106" s="203"/>
      <c r="E106" s="203"/>
      <c r="F106" s="203"/>
      <c r="G106" s="203"/>
      <c r="H106" s="203"/>
      <c r="I106" s="204"/>
      <c r="J106" s="40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2.75" customHeight="1">
      <c r="A107" s="35">
        <v>5</v>
      </c>
      <c r="B107" s="205" t="s">
        <v>104</v>
      </c>
      <c r="C107" s="203"/>
      <c r="D107" s="203"/>
      <c r="E107" s="203"/>
      <c r="F107" s="203"/>
      <c r="G107" s="204"/>
      <c r="H107" s="35"/>
      <c r="I107" s="36" t="s">
        <v>30</v>
      </c>
      <c r="J107" s="30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2.75" customHeight="1">
      <c r="A108" s="35" t="s">
        <v>2</v>
      </c>
      <c r="B108" s="236" t="s">
        <v>105</v>
      </c>
      <c r="C108" s="203"/>
      <c r="D108" s="203"/>
      <c r="E108" s="203"/>
      <c r="F108" s="203"/>
      <c r="G108" s="204"/>
      <c r="H108" s="37"/>
      <c r="I108" s="38">
        <f>UNIFORME!E7</f>
        <v>0</v>
      </c>
      <c r="J108" s="30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2.75" customHeight="1">
      <c r="A109" s="35" t="s">
        <v>5</v>
      </c>
      <c r="B109" s="236" t="s">
        <v>107</v>
      </c>
      <c r="C109" s="203"/>
      <c r="D109" s="203"/>
      <c r="E109" s="203"/>
      <c r="F109" s="203"/>
      <c r="G109" s="204"/>
      <c r="H109" s="37"/>
      <c r="I109" s="68" t="e">
        <f>'MATERIAIS e EQUIPAMENTOS - DF'!N77</f>
        <v>#VALUE!</v>
      </c>
      <c r="J109" s="30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</row>
    <row r="110" spans="1:21" ht="12.75" customHeight="1">
      <c r="A110" s="76" t="s">
        <v>10</v>
      </c>
      <c r="B110" s="236" t="s">
        <v>171</v>
      </c>
      <c r="C110" s="203"/>
      <c r="D110" s="203"/>
      <c r="E110" s="203"/>
      <c r="F110" s="203"/>
      <c r="G110" s="204"/>
      <c r="H110" s="37"/>
      <c r="I110" s="38" t="e">
        <f>'MATERIAIS e EQUIPAMENTOS - DF'!N76</f>
        <v>#VALUE!</v>
      </c>
      <c r="J110" s="30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2.75" customHeight="1">
      <c r="A111" s="76" t="s">
        <v>12</v>
      </c>
      <c r="B111" s="236" t="s">
        <v>108</v>
      </c>
      <c r="C111" s="203"/>
      <c r="D111" s="203"/>
      <c r="E111" s="203"/>
      <c r="F111" s="203"/>
      <c r="G111" s="204"/>
      <c r="H111" s="37"/>
      <c r="I111" s="38"/>
      <c r="J111" s="30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2.75" customHeight="1">
      <c r="A112" s="205" t="s">
        <v>109</v>
      </c>
      <c r="B112" s="203"/>
      <c r="C112" s="203"/>
      <c r="D112" s="203"/>
      <c r="E112" s="203"/>
      <c r="F112" s="203"/>
      <c r="G112" s="204"/>
      <c r="H112" s="52" t="s">
        <v>106</v>
      </c>
      <c r="I112" s="77" t="e">
        <f>TRUNC(SUM(I108:I111),2)</f>
        <v>#VALUE!</v>
      </c>
      <c r="J112" s="30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2.75" customHeight="1">
      <c r="A113" s="291"/>
      <c r="B113" s="230"/>
      <c r="C113" s="230"/>
      <c r="D113" s="230"/>
      <c r="E113" s="230"/>
      <c r="F113" s="230"/>
      <c r="G113" s="230"/>
      <c r="H113" s="230"/>
      <c r="I113" s="230"/>
      <c r="J113" s="30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2.75" customHeight="1">
      <c r="A114" s="206" t="s">
        <v>110</v>
      </c>
      <c r="B114" s="203"/>
      <c r="C114" s="203"/>
      <c r="D114" s="203"/>
      <c r="E114" s="203"/>
      <c r="F114" s="203"/>
      <c r="G114" s="203"/>
      <c r="H114" s="203"/>
      <c r="I114" s="204"/>
      <c r="J114" s="30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2.75" customHeight="1">
      <c r="A115" s="35">
        <v>6</v>
      </c>
      <c r="B115" s="205" t="s">
        <v>111</v>
      </c>
      <c r="C115" s="203"/>
      <c r="D115" s="203"/>
      <c r="E115" s="203"/>
      <c r="F115" s="203"/>
      <c r="G115" s="204"/>
      <c r="H115" s="35" t="s">
        <v>29</v>
      </c>
      <c r="I115" s="36" t="s">
        <v>30</v>
      </c>
      <c r="J115" s="30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2.75" customHeight="1">
      <c r="A116" s="35" t="s">
        <v>2</v>
      </c>
      <c r="B116" s="202" t="s">
        <v>112</v>
      </c>
      <c r="C116" s="203"/>
      <c r="D116" s="203"/>
      <c r="E116" s="203"/>
      <c r="F116" s="203"/>
      <c r="G116" s="204"/>
      <c r="H116" s="109"/>
      <c r="I116" s="70" t="e">
        <f>TRUNC(H116*I141,2)</f>
        <v>#VALUE!</v>
      </c>
      <c r="J116" s="30"/>
      <c r="K116" s="1"/>
      <c r="L116" s="188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2.75" customHeight="1">
      <c r="A117" s="35" t="s">
        <v>5</v>
      </c>
      <c r="B117" s="202" t="s">
        <v>113</v>
      </c>
      <c r="C117" s="203"/>
      <c r="D117" s="203"/>
      <c r="E117" s="203"/>
      <c r="F117" s="203"/>
      <c r="G117" s="204"/>
      <c r="H117" s="109"/>
      <c r="I117" s="70" t="e">
        <f>TRUNC(H117*(I116+I141),2)</f>
        <v>#VALUE!</v>
      </c>
      <c r="J117" s="30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2.75" customHeight="1">
      <c r="A118" s="35" t="s">
        <v>10</v>
      </c>
      <c r="B118" s="273" t="s">
        <v>114</v>
      </c>
      <c r="C118" s="203"/>
      <c r="D118" s="203"/>
      <c r="E118" s="203"/>
      <c r="F118" s="203"/>
      <c r="G118" s="204"/>
      <c r="H118" s="48"/>
      <c r="I118" s="70"/>
      <c r="J118" s="30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2.75" customHeight="1">
      <c r="A119" s="35" t="s">
        <v>115</v>
      </c>
      <c r="B119" s="202" t="s">
        <v>116</v>
      </c>
      <c r="C119" s="203"/>
      <c r="D119" s="203"/>
      <c r="E119" s="203"/>
      <c r="F119" s="203"/>
      <c r="G119" s="204"/>
      <c r="H119" s="48"/>
      <c r="I119" s="70" t="e">
        <f>TRUNC(H119*I130,2)</f>
        <v>#VALUE!</v>
      </c>
      <c r="J119" s="189"/>
      <c r="K119" s="190"/>
      <c r="L119" s="19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2.75" customHeight="1">
      <c r="A120" s="35" t="s">
        <v>117</v>
      </c>
      <c r="B120" s="202" t="s">
        <v>118</v>
      </c>
      <c r="C120" s="203"/>
      <c r="D120" s="203"/>
      <c r="E120" s="203"/>
      <c r="F120" s="203"/>
      <c r="G120" s="204"/>
      <c r="H120" s="48"/>
      <c r="I120" s="70" t="e">
        <f>TRUNC(H120*I130,2)</f>
        <v>#VALUE!</v>
      </c>
      <c r="J120" s="189"/>
      <c r="K120" s="190"/>
      <c r="L120" s="19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2.75" customHeight="1">
      <c r="A121" s="35" t="s">
        <v>119</v>
      </c>
      <c r="B121" s="202" t="s">
        <v>120</v>
      </c>
      <c r="C121" s="203"/>
      <c r="D121" s="203"/>
      <c r="E121" s="203"/>
      <c r="F121" s="203"/>
      <c r="G121" s="204"/>
      <c r="H121" s="48"/>
      <c r="I121" s="70" t="e">
        <f>TRUNC(H121*I130,2)</f>
        <v>#VALUE!</v>
      </c>
      <c r="J121" s="189"/>
      <c r="K121" s="190"/>
      <c r="L121" s="19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2.75" customHeight="1">
      <c r="A122" s="78" t="s">
        <v>172</v>
      </c>
      <c r="B122" s="275" t="s">
        <v>173</v>
      </c>
      <c r="C122" s="275"/>
      <c r="D122" s="275"/>
      <c r="E122" s="275"/>
      <c r="F122" s="275"/>
      <c r="G122" s="276"/>
      <c r="H122" s="48"/>
      <c r="I122" s="70" t="e">
        <f>TRUNC(H122*I130,2)</f>
        <v>#VALUE!</v>
      </c>
      <c r="J122" s="30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2.75" customHeight="1">
      <c r="A123" s="205" t="s">
        <v>121</v>
      </c>
      <c r="B123" s="203"/>
      <c r="C123" s="203"/>
      <c r="D123" s="203"/>
      <c r="E123" s="203"/>
      <c r="F123" s="203"/>
      <c r="G123" s="204"/>
      <c r="H123" s="52">
        <f>SUM(H116:H122)</f>
        <v>0</v>
      </c>
      <c r="I123" s="44" t="e">
        <f>TRUNC(SUM(I116:I122),2)</f>
        <v>#VALUE!</v>
      </c>
      <c r="J123" s="30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2.75" customHeight="1">
      <c r="A124" s="32"/>
      <c r="B124" s="277"/>
      <c r="C124" s="218"/>
      <c r="D124" s="218"/>
      <c r="E124" s="218"/>
      <c r="F124" s="218"/>
      <c r="G124" s="218"/>
      <c r="H124" s="218"/>
      <c r="I124" s="218"/>
      <c r="J124" s="30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2.75" customHeight="1">
      <c r="A125" s="79" t="s">
        <v>122</v>
      </c>
      <c r="B125" s="279" t="s">
        <v>123</v>
      </c>
      <c r="C125" s="230"/>
      <c r="D125" s="230"/>
      <c r="E125" s="230"/>
      <c r="F125" s="230"/>
      <c r="G125" s="230"/>
      <c r="H125" s="80">
        <f>TRUNC(H119+H120+H121+H122,4)</f>
        <v>0</v>
      </c>
      <c r="I125" s="81"/>
      <c r="J125" s="30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2.75" customHeight="1">
      <c r="A126" s="82"/>
      <c r="B126" s="278">
        <v>100</v>
      </c>
      <c r="C126" s="218"/>
      <c r="D126" s="218"/>
      <c r="E126" s="218"/>
      <c r="F126" s="218"/>
      <c r="G126" s="218"/>
      <c r="H126" s="83"/>
      <c r="I126" s="84"/>
      <c r="J126" s="30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2.75" customHeight="1">
      <c r="A127" s="85"/>
      <c r="B127" s="86"/>
      <c r="C127" s="86"/>
      <c r="D127" s="86"/>
      <c r="E127" s="86"/>
      <c r="F127" s="86"/>
      <c r="G127" s="86"/>
      <c r="H127" s="83"/>
      <c r="I127" s="84"/>
      <c r="J127" s="30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2.75" customHeight="1">
      <c r="A128" s="82" t="s">
        <v>124</v>
      </c>
      <c r="B128" s="278" t="s">
        <v>125</v>
      </c>
      <c r="C128" s="218"/>
      <c r="D128" s="218"/>
      <c r="E128" s="218"/>
      <c r="F128" s="218"/>
      <c r="G128" s="218"/>
      <c r="H128" s="83"/>
      <c r="I128" s="84" t="e">
        <f>TRUNC(I141+I116+I117,2)</f>
        <v>#VALUE!</v>
      </c>
      <c r="J128" s="30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2.75" customHeight="1">
      <c r="A129" s="82"/>
      <c r="B129" s="86"/>
      <c r="C129" s="86"/>
      <c r="D129" s="86"/>
      <c r="E129" s="86"/>
      <c r="F129" s="86"/>
      <c r="G129" s="86"/>
      <c r="H129" s="83"/>
      <c r="I129" s="84"/>
      <c r="J129" s="30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2.75" customHeight="1">
      <c r="A130" s="82" t="s">
        <v>126</v>
      </c>
      <c r="B130" s="278" t="s">
        <v>127</v>
      </c>
      <c r="C130" s="218"/>
      <c r="D130" s="218"/>
      <c r="E130" s="218"/>
      <c r="F130" s="218"/>
      <c r="G130" s="218"/>
      <c r="H130" s="83"/>
      <c r="I130" s="84" t="e">
        <f>TRUNC(I128/(1-H125),2)</f>
        <v>#VALUE!</v>
      </c>
      <c r="J130" s="30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2.75" customHeight="1">
      <c r="A131" s="82"/>
      <c r="B131" s="86"/>
      <c r="C131" s="86"/>
      <c r="D131" s="86"/>
      <c r="E131" s="86"/>
      <c r="F131" s="86"/>
      <c r="G131" s="86"/>
      <c r="H131" s="83"/>
      <c r="I131" s="84"/>
      <c r="J131" s="30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2.75" customHeight="1">
      <c r="A132" s="87"/>
      <c r="B132" s="274" t="s">
        <v>128</v>
      </c>
      <c r="C132" s="244"/>
      <c r="D132" s="244"/>
      <c r="E132" s="244"/>
      <c r="F132" s="244"/>
      <c r="G132" s="244"/>
      <c r="H132" s="88"/>
      <c r="I132" s="89" t="e">
        <f>TRUNC(I130-I128,2)</f>
        <v>#VALUE!</v>
      </c>
      <c r="J132" s="30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2.75" customHeight="1">
      <c r="A133" s="32"/>
      <c r="B133" s="32"/>
      <c r="C133" s="32"/>
      <c r="D133" s="32"/>
      <c r="E133" s="32"/>
      <c r="F133" s="32"/>
      <c r="G133" s="32"/>
      <c r="H133" s="32"/>
      <c r="I133" s="47"/>
      <c r="J133" s="30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2.75" customHeight="1">
      <c r="A134" s="292" t="s">
        <v>129</v>
      </c>
      <c r="B134" s="203"/>
      <c r="C134" s="203"/>
      <c r="D134" s="203"/>
      <c r="E134" s="203"/>
      <c r="F134" s="203"/>
      <c r="G134" s="203"/>
      <c r="H134" s="203"/>
      <c r="I134" s="204"/>
      <c r="J134" s="30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2.75" customHeight="1">
      <c r="A135" s="205" t="s">
        <v>130</v>
      </c>
      <c r="B135" s="203"/>
      <c r="C135" s="203"/>
      <c r="D135" s="203"/>
      <c r="E135" s="203"/>
      <c r="F135" s="203"/>
      <c r="G135" s="203"/>
      <c r="H135" s="204"/>
      <c r="I135" s="36" t="s">
        <v>30</v>
      </c>
      <c r="J135" s="30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2.75" customHeight="1">
      <c r="A136" s="34" t="s">
        <v>2</v>
      </c>
      <c r="B136" s="202" t="str">
        <f>A23</f>
        <v>MÓDULO 1 - COMPOSIÇÃO DA REMUNERAÇÃO</v>
      </c>
      <c r="C136" s="203"/>
      <c r="D136" s="203"/>
      <c r="E136" s="203"/>
      <c r="F136" s="203"/>
      <c r="G136" s="203"/>
      <c r="H136" s="204"/>
      <c r="I136" s="70">
        <f>I31</f>
        <v>0</v>
      </c>
      <c r="J136" s="30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2.75" customHeight="1">
      <c r="A137" s="34" t="s">
        <v>5</v>
      </c>
      <c r="B137" s="202" t="str">
        <f>A34</f>
        <v>MÓDULO 2 – ENCARGOS E BENEFÍCIOS ANUAIS, MENSAIS E DIÁRIOS</v>
      </c>
      <c r="C137" s="203"/>
      <c r="D137" s="203"/>
      <c r="E137" s="203"/>
      <c r="F137" s="203"/>
      <c r="G137" s="203"/>
      <c r="H137" s="204"/>
      <c r="I137" s="70">
        <f>I74</f>
        <v>0</v>
      </c>
      <c r="J137" s="30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2.75" customHeight="1">
      <c r="A138" s="34" t="s">
        <v>10</v>
      </c>
      <c r="B138" s="202" t="str">
        <f>A76</f>
        <v>MÓDULO 3 – PROVISÃO PARA RESCISÃO</v>
      </c>
      <c r="C138" s="203"/>
      <c r="D138" s="203"/>
      <c r="E138" s="203"/>
      <c r="F138" s="203"/>
      <c r="G138" s="203"/>
      <c r="H138" s="204"/>
      <c r="I138" s="70">
        <f>I84</f>
        <v>0</v>
      </c>
      <c r="J138" s="30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2.75" customHeight="1">
      <c r="A139" s="34" t="s">
        <v>12</v>
      </c>
      <c r="B139" s="202" t="str">
        <f>A86</f>
        <v>MÓDULO 4 – CUSTO DE REPOSIÇÃO DO PROFISSIONAL AUSENTE</v>
      </c>
      <c r="C139" s="203"/>
      <c r="D139" s="203"/>
      <c r="E139" s="203"/>
      <c r="F139" s="203"/>
      <c r="G139" s="203"/>
      <c r="H139" s="204"/>
      <c r="I139" s="70">
        <f>I104</f>
        <v>0</v>
      </c>
      <c r="J139" s="30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2.75" customHeight="1">
      <c r="A140" s="34" t="s">
        <v>35</v>
      </c>
      <c r="B140" s="202" t="str">
        <f>A106</f>
        <v>MÓDULO 5 – INSUMOS DIVERSOS</v>
      </c>
      <c r="C140" s="203"/>
      <c r="D140" s="203"/>
      <c r="E140" s="203"/>
      <c r="F140" s="203"/>
      <c r="G140" s="203"/>
      <c r="H140" s="204"/>
      <c r="I140" s="70" t="e">
        <f>I112</f>
        <v>#VALUE!</v>
      </c>
      <c r="J140" s="30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2.75" customHeight="1">
      <c r="A141" s="35"/>
      <c r="B141" s="205" t="s">
        <v>131</v>
      </c>
      <c r="C141" s="203"/>
      <c r="D141" s="203"/>
      <c r="E141" s="203"/>
      <c r="F141" s="203"/>
      <c r="G141" s="203"/>
      <c r="H141" s="204"/>
      <c r="I141" s="44" t="e">
        <f>TRUNC(SUM(I136:I140),2)</f>
        <v>#VALUE!</v>
      </c>
      <c r="J141" s="30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2.75" customHeight="1">
      <c r="A142" s="34" t="s">
        <v>37</v>
      </c>
      <c r="B142" s="202" t="str">
        <f>A114</f>
        <v>MÓDULO 6 – CUSTOS INDIRETOS, TRIBUTOS E LUCRO</v>
      </c>
      <c r="C142" s="203"/>
      <c r="D142" s="203"/>
      <c r="E142" s="203"/>
      <c r="F142" s="203"/>
      <c r="G142" s="203"/>
      <c r="H142" s="204"/>
      <c r="I142" s="70" t="e">
        <f>I123</f>
        <v>#VALUE!</v>
      </c>
      <c r="J142" s="30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2.75" customHeight="1">
      <c r="A143" s="205" t="s">
        <v>132</v>
      </c>
      <c r="B143" s="203"/>
      <c r="C143" s="203"/>
      <c r="D143" s="203"/>
      <c r="E143" s="203"/>
      <c r="F143" s="203"/>
      <c r="G143" s="203"/>
      <c r="H143" s="204"/>
      <c r="I143" s="44" t="e">
        <f>TRUNC(SUM(I141:I142),2)</f>
        <v>#VALUE!</v>
      </c>
      <c r="J143" s="30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2.75" hidden="1" customHeight="1">
      <c r="A144" s="30"/>
      <c r="B144" s="30"/>
      <c r="C144" s="30"/>
      <c r="D144" s="30"/>
      <c r="E144" s="30"/>
      <c r="F144" s="30"/>
      <c r="G144" s="30"/>
      <c r="H144" s="69"/>
      <c r="I144" s="90"/>
      <c r="J144" s="30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40.5" hidden="1" customHeight="1">
      <c r="A145" s="30"/>
      <c r="B145" s="30"/>
      <c r="C145" s="30"/>
      <c r="D145" s="91"/>
      <c r="E145" s="30"/>
      <c r="F145" s="91"/>
      <c r="G145" s="91"/>
      <c r="H145" s="32"/>
      <c r="I145" s="33"/>
      <c r="J145" s="30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2.75" hidden="1" customHeight="1">
      <c r="A146" s="30"/>
      <c r="B146" s="30"/>
      <c r="C146" s="30"/>
      <c r="D146" s="91"/>
      <c r="E146" s="30"/>
      <c r="F146" s="91"/>
      <c r="G146" s="91"/>
      <c r="H146" s="32"/>
      <c r="I146" s="33"/>
      <c r="J146" s="30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2.75" hidden="1" customHeight="1">
      <c r="A147" s="92" t="s">
        <v>133</v>
      </c>
      <c r="B147" s="92" t="e">
        <f>I143/I25</f>
        <v>#VALUE!</v>
      </c>
      <c r="C147" s="30"/>
      <c r="D147" s="91"/>
      <c r="E147" s="30"/>
      <c r="F147" s="91"/>
      <c r="G147" s="91"/>
      <c r="H147" s="32"/>
      <c r="I147" s="33"/>
      <c r="J147" s="30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2.75" hidden="1" customHeight="1">
      <c r="A148" s="93"/>
      <c r="B148" s="92"/>
      <c r="C148" s="30"/>
      <c r="D148" s="91"/>
      <c r="E148" s="94"/>
      <c r="F148" s="91"/>
      <c r="G148" s="91"/>
      <c r="H148" s="32"/>
      <c r="I148" s="33"/>
      <c r="J148" s="30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2.75" hidden="1" customHeight="1">
      <c r="A149" s="92" t="s">
        <v>134</v>
      </c>
      <c r="B149" s="92"/>
      <c r="C149" s="95" t="e">
        <f>TRUNC((I143*E14),2)</f>
        <v>#VALUE!</v>
      </c>
      <c r="D149" s="91"/>
      <c r="E149" s="91"/>
      <c r="F149" s="91"/>
      <c r="G149" s="91"/>
      <c r="H149" s="32"/>
      <c r="I149" s="33"/>
      <c r="J149" s="30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2.75" hidden="1" customHeight="1">
      <c r="A150" s="92"/>
      <c r="B150" s="92"/>
      <c r="C150" s="96"/>
      <c r="D150" s="91"/>
      <c r="E150" s="91"/>
      <c r="F150" s="91"/>
      <c r="G150" s="91"/>
      <c r="H150" s="32"/>
      <c r="I150" s="33"/>
      <c r="J150" s="30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2.75" hidden="1" customHeight="1">
      <c r="A151" s="92" t="s">
        <v>174</v>
      </c>
      <c r="B151" s="92"/>
      <c r="C151" s="95" t="e">
        <f>TRUNC((C149*12),2)</f>
        <v>#VALUE!</v>
      </c>
      <c r="D151" s="91"/>
      <c r="E151" s="91"/>
      <c r="F151" s="91"/>
      <c r="G151" s="91"/>
      <c r="H151" s="32"/>
      <c r="I151" s="33"/>
      <c r="J151" s="30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2.75" hidden="1" customHeight="1">
      <c r="A152" s="97"/>
      <c r="B152" s="30"/>
      <c r="C152" s="30"/>
      <c r="D152" s="30"/>
      <c r="E152" s="30"/>
      <c r="F152" s="30"/>
      <c r="G152" s="30"/>
      <c r="H152" s="69"/>
      <c r="I152" s="30"/>
      <c r="J152" s="30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2.75" hidden="1" customHeight="1">
      <c r="A153" s="280" t="s">
        <v>175</v>
      </c>
      <c r="B153" s="280"/>
      <c r="C153" s="95" t="e">
        <f>TRUNC((C149*20),2)</f>
        <v>#VALUE!</v>
      </c>
      <c r="D153" s="30"/>
      <c r="E153" s="30"/>
      <c r="F153" s="30"/>
      <c r="G153" s="30"/>
      <c r="H153" s="69"/>
      <c r="I153" s="30"/>
      <c r="J153" s="30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2.75" hidden="1" customHeight="1">
      <c r="A154" s="2" t="s">
        <v>135</v>
      </c>
      <c r="B154" s="289" t="s">
        <v>136</v>
      </c>
      <c r="C154" s="290"/>
      <c r="D154" s="290"/>
      <c r="E154" s="290"/>
      <c r="F154" s="290"/>
      <c r="G154" s="290"/>
      <c r="H154" s="5"/>
      <c r="I154" s="5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2.75" hidden="1" customHeight="1">
      <c r="A155" s="264" t="s">
        <v>137</v>
      </c>
      <c r="B155" s="265"/>
      <c r="C155" s="265"/>
      <c r="D155" s="265"/>
      <c r="E155" s="265"/>
      <c r="F155" s="265"/>
      <c r="G155" s="265"/>
      <c r="H155" s="265"/>
      <c r="I155" s="266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2.75" hidden="1" customHeight="1">
      <c r="A156" s="12"/>
      <c r="B156" s="285" t="s">
        <v>138</v>
      </c>
      <c r="C156" s="265"/>
      <c r="D156" s="265"/>
      <c r="E156" s="265"/>
      <c r="F156" s="265"/>
      <c r="G156" s="265"/>
      <c r="H156" s="266"/>
      <c r="I156" s="10" t="s">
        <v>30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2.75" hidden="1" customHeight="1">
      <c r="A157" s="13" t="s">
        <v>2</v>
      </c>
      <c r="B157" s="286" t="s">
        <v>139</v>
      </c>
      <c r="C157" s="287"/>
      <c r="D157" s="287"/>
      <c r="E157" s="287"/>
      <c r="F157" s="287"/>
      <c r="G157" s="287"/>
      <c r="H157" s="288"/>
      <c r="I157" s="14" t="e">
        <f>I119</f>
        <v>#VALUE!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2.75" hidden="1" customHeight="1">
      <c r="A158" s="15" t="s">
        <v>5</v>
      </c>
      <c r="B158" s="270" t="s">
        <v>140</v>
      </c>
      <c r="C158" s="271"/>
      <c r="D158" s="271"/>
      <c r="E158" s="271"/>
      <c r="F158" s="271"/>
      <c r="G158" s="271"/>
      <c r="H158" s="272"/>
      <c r="I158" s="16" t="e">
        <f>#REF!</f>
        <v>#REF!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2.75" hidden="1" customHeight="1">
      <c r="A159" s="15" t="s">
        <v>10</v>
      </c>
      <c r="B159" s="267" t="s">
        <v>141</v>
      </c>
      <c r="C159" s="268"/>
      <c r="D159" s="268"/>
      <c r="E159" s="268"/>
      <c r="F159" s="268"/>
      <c r="G159" s="268"/>
      <c r="H159" s="269"/>
      <c r="I159" s="16" t="e">
        <f>I122</f>
        <v>#VALUE!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2.75" hidden="1" customHeight="1">
      <c r="A160" s="283" t="s">
        <v>47</v>
      </c>
      <c r="B160" s="265"/>
      <c r="C160" s="265"/>
      <c r="D160" s="265"/>
      <c r="E160" s="265"/>
      <c r="F160" s="265"/>
      <c r="G160" s="265"/>
      <c r="H160" s="284"/>
      <c r="I160" s="11" t="e">
        <f>SUM(I157:I159)</f>
        <v>#VALUE!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2.75" hidden="1" customHeight="1">
      <c r="A161" s="2" t="s">
        <v>142</v>
      </c>
      <c r="B161" s="1" t="s">
        <v>143</v>
      </c>
      <c r="D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2.75" hidden="1" customHeight="1">
      <c r="D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2.75" hidden="1" customHeight="1">
      <c r="D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33.75" customHeight="1">
      <c r="A164" s="6" t="s">
        <v>133</v>
      </c>
      <c r="B164" s="6" t="e">
        <f>I142/I25</f>
        <v>#VALUE!</v>
      </c>
      <c r="D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32.25" customHeight="1">
      <c r="A165" s="9"/>
      <c r="B165" s="6"/>
      <c r="D165" s="1"/>
      <c r="E165" s="7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30.75" customHeight="1">
      <c r="A167" s="98"/>
      <c r="B167" s="98"/>
      <c r="C167" s="136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21" ht="33.75" customHeight="1">
      <c r="A168" s="193" t="s">
        <v>284</v>
      </c>
      <c r="B168" s="194"/>
      <c r="C168" s="129" t="e">
        <f>TRUNC((I143*E14),2)</f>
        <v>#VALUE!</v>
      </c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21" s="18" customFormat="1" ht="17.25" customHeight="1">
      <c r="A169" s="195"/>
      <c r="B169" s="196"/>
      <c r="C169" s="197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21" ht="30" customHeight="1">
      <c r="A170" s="281" t="s">
        <v>285</v>
      </c>
      <c r="B170" s="282"/>
      <c r="C170" s="17" t="e">
        <f>TRUNC((C168*20),2)</f>
        <v>#VALUE!</v>
      </c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2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5.75" customHeight="1"/>
    <row r="372" spans="1:21" ht="15.75" customHeight="1"/>
    <row r="373" spans="1:21" ht="15.75" customHeight="1"/>
    <row r="374" spans="1:21" ht="15.75" customHeight="1"/>
    <row r="375" spans="1:21" ht="15.75" customHeight="1"/>
    <row r="376" spans="1:21" ht="15.75" customHeight="1"/>
    <row r="377" spans="1:21" ht="15.75" customHeight="1"/>
    <row r="378" spans="1:21" ht="15.75" customHeight="1"/>
    <row r="379" spans="1:21" ht="15.75" customHeight="1"/>
    <row r="380" spans="1:21" ht="15.75" customHeight="1"/>
    <row r="381" spans="1:21" ht="15.75" customHeight="1"/>
    <row r="382" spans="1:21" ht="15.75" customHeight="1"/>
    <row r="383" spans="1:21" ht="15.75" customHeight="1"/>
    <row r="384" spans="1:21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mergeCells count="185">
    <mergeCell ref="B73:H73"/>
    <mergeCell ref="B80:G80"/>
    <mergeCell ref="B82:G82"/>
    <mergeCell ref="A64:I64"/>
    <mergeCell ref="A67:I67"/>
    <mergeCell ref="B109:G109"/>
    <mergeCell ref="L73:O78"/>
    <mergeCell ref="L83:O83"/>
    <mergeCell ref="L84:O84"/>
    <mergeCell ref="A106:I106"/>
    <mergeCell ref="B107:G107"/>
    <mergeCell ref="B108:G108"/>
    <mergeCell ref="A100:I100"/>
    <mergeCell ref="B97:G97"/>
    <mergeCell ref="A98:G98"/>
    <mergeCell ref="A99:I99"/>
    <mergeCell ref="A95:I95"/>
    <mergeCell ref="A104:H104"/>
    <mergeCell ref="A105:I105"/>
    <mergeCell ref="B102:H102"/>
    <mergeCell ref="B103:H103"/>
    <mergeCell ref="A101:H101"/>
    <mergeCell ref="A96:G96"/>
    <mergeCell ref="A68:I68"/>
    <mergeCell ref="A3:I3"/>
    <mergeCell ref="A4:I4"/>
    <mergeCell ref="A1:I2"/>
    <mergeCell ref="B8:G8"/>
    <mergeCell ref="B9:G9"/>
    <mergeCell ref="B7:G7"/>
    <mergeCell ref="A6:I6"/>
    <mergeCell ref="H8:I8"/>
    <mergeCell ref="E13:I13"/>
    <mergeCell ref="H9:I9"/>
    <mergeCell ref="H10:I10"/>
    <mergeCell ref="H7:I7"/>
    <mergeCell ref="C13:D13"/>
    <mergeCell ref="B10:G10"/>
    <mergeCell ref="A12:I12"/>
    <mergeCell ref="A13:B13"/>
    <mergeCell ref="A170:B170"/>
    <mergeCell ref="A160:H160"/>
    <mergeCell ref="B156:H156"/>
    <mergeCell ref="B157:H157"/>
    <mergeCell ref="B154:G154"/>
    <mergeCell ref="B77:G77"/>
    <mergeCell ref="A74:H74"/>
    <mergeCell ref="A76:I76"/>
    <mergeCell ref="B78:G78"/>
    <mergeCell ref="B79:G79"/>
    <mergeCell ref="B110:G110"/>
    <mergeCell ref="B111:G111"/>
    <mergeCell ref="A113:I113"/>
    <mergeCell ref="B90:G90"/>
    <mergeCell ref="A85:I85"/>
    <mergeCell ref="A86:I86"/>
    <mergeCell ref="A84:G84"/>
    <mergeCell ref="B128:G128"/>
    <mergeCell ref="B130:G130"/>
    <mergeCell ref="A134:I134"/>
    <mergeCell ref="A135:H135"/>
    <mergeCell ref="B142:H142"/>
    <mergeCell ref="A143:H143"/>
    <mergeCell ref="B91:G91"/>
    <mergeCell ref="A155:I155"/>
    <mergeCell ref="B159:H159"/>
    <mergeCell ref="B158:H158"/>
    <mergeCell ref="B115:G115"/>
    <mergeCell ref="B116:G116"/>
    <mergeCell ref="B118:G118"/>
    <mergeCell ref="B117:G117"/>
    <mergeCell ref="B132:G132"/>
    <mergeCell ref="B122:G122"/>
    <mergeCell ref="A123:G123"/>
    <mergeCell ref="B124:I124"/>
    <mergeCell ref="B126:G126"/>
    <mergeCell ref="B125:G125"/>
    <mergeCell ref="B136:H136"/>
    <mergeCell ref="B137:H137"/>
    <mergeCell ref="B138:H138"/>
    <mergeCell ref="B139:H139"/>
    <mergeCell ref="B140:H140"/>
    <mergeCell ref="A153:B153"/>
    <mergeCell ref="B141:H141"/>
    <mergeCell ref="A69:I69"/>
    <mergeCell ref="A66:I66"/>
    <mergeCell ref="A65:I65"/>
    <mergeCell ref="B19:G19"/>
    <mergeCell ref="H19:I19"/>
    <mergeCell ref="H18:I18"/>
    <mergeCell ref="B28:G28"/>
    <mergeCell ref="B29:G29"/>
    <mergeCell ref="B21:G21"/>
    <mergeCell ref="H21:I21"/>
    <mergeCell ref="B37:G37"/>
    <mergeCell ref="B38:G38"/>
    <mergeCell ref="B26:G26"/>
    <mergeCell ref="B27:G27"/>
    <mergeCell ref="A35:G35"/>
    <mergeCell ref="A34:I34"/>
    <mergeCell ref="B20:G20"/>
    <mergeCell ref="H20:I20"/>
    <mergeCell ref="B30:G30"/>
    <mergeCell ref="A31:H31"/>
    <mergeCell ref="B36:G36"/>
    <mergeCell ref="A32:I32"/>
    <mergeCell ref="A22:I22"/>
    <mergeCell ref="A23:I23"/>
    <mergeCell ref="B24:G24"/>
    <mergeCell ref="B25:G25"/>
    <mergeCell ref="A14:B14"/>
    <mergeCell ref="C14:D14"/>
    <mergeCell ref="E14:I14"/>
    <mergeCell ref="A16:I16"/>
    <mergeCell ref="B17:G17"/>
    <mergeCell ref="H17:I17"/>
    <mergeCell ref="B18:G18"/>
    <mergeCell ref="L34:O34"/>
    <mergeCell ref="A63:H63"/>
    <mergeCell ref="B52:G52"/>
    <mergeCell ref="B53:G53"/>
    <mergeCell ref="B54:G54"/>
    <mergeCell ref="A55:G55"/>
    <mergeCell ref="A56:I56"/>
    <mergeCell ref="A57:G57"/>
    <mergeCell ref="B58:G58"/>
    <mergeCell ref="B59:G59"/>
    <mergeCell ref="A41:I41"/>
    <mergeCell ref="B60:G60"/>
    <mergeCell ref="B62:G62"/>
    <mergeCell ref="B61:G61"/>
    <mergeCell ref="A45:G45"/>
    <mergeCell ref="B46:G46"/>
    <mergeCell ref="B48:G49"/>
    <mergeCell ref="B51:G51"/>
    <mergeCell ref="I48:I49"/>
    <mergeCell ref="B47:G47"/>
    <mergeCell ref="B83:G83"/>
    <mergeCell ref="L46:O46"/>
    <mergeCell ref="L45:O45"/>
    <mergeCell ref="L40:O40"/>
    <mergeCell ref="M38:O38"/>
    <mergeCell ref="M37:O37"/>
    <mergeCell ref="M36:O36"/>
    <mergeCell ref="L35:O35"/>
    <mergeCell ref="A44:I44"/>
    <mergeCell ref="A42:I42"/>
    <mergeCell ref="A43:I43"/>
    <mergeCell ref="B50:G50"/>
    <mergeCell ref="B39:G39"/>
    <mergeCell ref="A40:G40"/>
    <mergeCell ref="M48:O48"/>
    <mergeCell ref="M47:O47"/>
    <mergeCell ref="L58:O58"/>
    <mergeCell ref="L57:O57"/>
    <mergeCell ref="L59:O59"/>
    <mergeCell ref="L80:O80"/>
    <mergeCell ref="L81:O81"/>
    <mergeCell ref="M51:O51"/>
    <mergeCell ref="M50:O50"/>
    <mergeCell ref="M49:O49"/>
    <mergeCell ref="J119:K121"/>
    <mergeCell ref="L119:L121"/>
    <mergeCell ref="L91:O94"/>
    <mergeCell ref="A168:B168"/>
    <mergeCell ref="A169:C169"/>
    <mergeCell ref="M56:O56"/>
    <mergeCell ref="M54:O54"/>
    <mergeCell ref="M53:O53"/>
    <mergeCell ref="M52:O52"/>
    <mergeCell ref="B71:H71"/>
    <mergeCell ref="A70:H70"/>
    <mergeCell ref="B72:H72"/>
    <mergeCell ref="A112:G112"/>
    <mergeCell ref="B119:G119"/>
    <mergeCell ref="B120:G120"/>
    <mergeCell ref="B121:G121"/>
    <mergeCell ref="A114:I114"/>
    <mergeCell ref="A87:G87"/>
    <mergeCell ref="B88:G88"/>
    <mergeCell ref="B89:G89"/>
    <mergeCell ref="B92:G92"/>
    <mergeCell ref="B93:G93"/>
    <mergeCell ref="A94:G94"/>
    <mergeCell ref="B81:G81"/>
  </mergeCells>
  <pageMargins left="0.39374999999999999" right="0.196527777777778" top="0.59027777777777801" bottom="0.39374999999999999" header="0" footer="0"/>
  <pageSetup paperSize="9" orientation="portrait" r:id="rId1"/>
  <rowBreaks count="1" manualBreakCount="1">
    <brk id="6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55"/>
  <sheetViews>
    <sheetView topLeftCell="A136" workbookViewId="0">
      <selection activeCell="G159" sqref="G159"/>
    </sheetView>
  </sheetViews>
  <sheetFormatPr defaultRowHeight="12.75"/>
  <cols>
    <col min="1" max="1" width="7.5703125" customWidth="1"/>
    <col min="3" max="3" width="14" customWidth="1"/>
    <col min="7" max="7" width="39.28515625" customWidth="1"/>
    <col min="8" max="8" width="11.5703125" customWidth="1"/>
    <col min="9" max="9" width="11.42578125" customWidth="1"/>
    <col min="11" max="11" width="3.7109375" customWidth="1"/>
    <col min="12" max="12" width="48.28515625" customWidth="1"/>
    <col min="13" max="13" width="10.28515625" customWidth="1"/>
    <col min="14" max="14" width="9.28515625" customWidth="1"/>
    <col min="15" max="15" width="10.5703125" customWidth="1"/>
  </cols>
  <sheetData>
    <row r="1" spans="1:15">
      <c r="A1" s="293" t="s">
        <v>146</v>
      </c>
      <c r="B1" s="294"/>
      <c r="C1" s="294"/>
      <c r="D1" s="294"/>
      <c r="E1" s="294"/>
      <c r="F1" s="294"/>
      <c r="G1" s="294"/>
      <c r="H1" s="294"/>
      <c r="I1" s="294"/>
      <c r="J1" s="102"/>
      <c r="K1" s="1"/>
      <c r="L1" s="1"/>
      <c r="M1" s="1"/>
      <c r="N1" s="1"/>
      <c r="O1" s="1"/>
    </row>
    <row r="2" spans="1:15">
      <c r="A2" s="294"/>
      <c r="B2" s="294"/>
      <c r="C2" s="294"/>
      <c r="D2" s="294"/>
      <c r="E2" s="294"/>
      <c r="F2" s="294"/>
      <c r="G2" s="294"/>
      <c r="H2" s="294"/>
      <c r="I2" s="294"/>
      <c r="J2" s="102"/>
      <c r="K2" s="1"/>
      <c r="L2" s="1"/>
      <c r="M2" s="1"/>
      <c r="N2" s="1"/>
      <c r="O2" s="1"/>
    </row>
    <row r="3" spans="1:15">
      <c r="A3" s="263"/>
      <c r="B3" s="218"/>
      <c r="C3" s="218"/>
      <c r="D3" s="218"/>
      <c r="E3" s="218"/>
      <c r="F3" s="218"/>
      <c r="G3" s="218"/>
      <c r="H3" s="218"/>
      <c r="I3" s="218"/>
      <c r="J3" s="102"/>
      <c r="K3" s="1"/>
      <c r="L3" s="1"/>
      <c r="M3" s="1"/>
      <c r="N3" s="1"/>
      <c r="O3" s="1"/>
    </row>
    <row r="4" spans="1:15">
      <c r="A4" s="280" t="s">
        <v>0</v>
      </c>
      <c r="B4" s="218"/>
      <c r="C4" s="218"/>
      <c r="D4" s="218"/>
      <c r="E4" s="218"/>
      <c r="F4" s="218"/>
      <c r="G4" s="218"/>
      <c r="H4" s="218"/>
      <c r="I4" s="218"/>
      <c r="J4" s="102"/>
      <c r="K4" s="1"/>
      <c r="L4" s="1"/>
      <c r="M4" s="1"/>
      <c r="N4" s="1"/>
      <c r="O4" s="1"/>
    </row>
    <row r="5" spans="1:15">
      <c r="A5" s="101"/>
      <c r="B5" s="101"/>
      <c r="C5" s="101"/>
      <c r="D5" s="101"/>
      <c r="E5" s="101"/>
      <c r="F5" s="101"/>
      <c r="G5" s="101"/>
      <c r="H5" s="108"/>
      <c r="I5" s="33"/>
      <c r="J5" s="102"/>
      <c r="K5" s="1"/>
      <c r="L5" s="1"/>
      <c r="M5" s="1"/>
      <c r="N5" s="1"/>
      <c r="O5" s="1"/>
    </row>
    <row r="6" spans="1:15">
      <c r="A6" s="252" t="s">
        <v>1</v>
      </c>
      <c r="B6" s="203"/>
      <c r="C6" s="203"/>
      <c r="D6" s="203"/>
      <c r="E6" s="203"/>
      <c r="F6" s="203"/>
      <c r="G6" s="203"/>
      <c r="H6" s="203"/>
      <c r="I6" s="204"/>
      <c r="J6" s="102"/>
      <c r="K6" s="1"/>
      <c r="L6" s="1"/>
      <c r="M6" s="1"/>
      <c r="N6" s="1"/>
      <c r="O6" s="1"/>
    </row>
    <row r="7" spans="1:15">
      <c r="A7" s="34" t="s">
        <v>2</v>
      </c>
      <c r="B7" s="202" t="s">
        <v>3</v>
      </c>
      <c r="C7" s="203"/>
      <c r="D7" s="203"/>
      <c r="E7" s="203"/>
      <c r="F7" s="203"/>
      <c r="G7" s="204"/>
      <c r="H7" s="296"/>
      <c r="I7" s="204"/>
      <c r="J7" s="102"/>
      <c r="K7" s="1"/>
      <c r="L7" s="1"/>
      <c r="M7" s="1"/>
      <c r="N7" s="1"/>
      <c r="O7" s="1"/>
    </row>
    <row r="8" spans="1:15">
      <c r="A8" s="34" t="s">
        <v>5</v>
      </c>
      <c r="B8" s="202" t="s">
        <v>6</v>
      </c>
      <c r="C8" s="203"/>
      <c r="D8" s="203"/>
      <c r="E8" s="203"/>
      <c r="F8" s="203"/>
      <c r="G8" s="204"/>
      <c r="H8" s="248"/>
      <c r="I8" s="204"/>
      <c r="J8" s="102"/>
      <c r="K8" s="1"/>
      <c r="L8" s="1"/>
      <c r="M8" s="1"/>
      <c r="N8" s="1"/>
      <c r="O8" s="1"/>
    </row>
    <row r="9" spans="1:15">
      <c r="A9" s="34" t="s">
        <v>10</v>
      </c>
      <c r="B9" s="202" t="s">
        <v>11</v>
      </c>
      <c r="C9" s="203"/>
      <c r="D9" s="203"/>
      <c r="E9" s="203"/>
      <c r="F9" s="203"/>
      <c r="G9" s="204"/>
      <c r="H9" s="295"/>
      <c r="I9" s="204"/>
      <c r="J9" s="102"/>
      <c r="K9" s="1"/>
      <c r="L9" s="1"/>
      <c r="M9" s="1"/>
      <c r="N9" s="1"/>
      <c r="O9" s="1"/>
    </row>
    <row r="10" spans="1:15">
      <c r="A10" s="34" t="s">
        <v>12</v>
      </c>
      <c r="B10" s="202" t="s">
        <v>13</v>
      </c>
      <c r="C10" s="203"/>
      <c r="D10" s="203"/>
      <c r="E10" s="203"/>
      <c r="F10" s="203"/>
      <c r="G10" s="204"/>
      <c r="H10" s="248">
        <v>20</v>
      </c>
      <c r="I10" s="204"/>
      <c r="J10" s="102"/>
      <c r="K10" s="1"/>
      <c r="L10" s="1"/>
      <c r="M10" s="1"/>
      <c r="N10" s="1"/>
      <c r="O10" s="1"/>
    </row>
    <row r="11" spans="1:15">
      <c r="A11" s="108"/>
      <c r="B11" s="101"/>
      <c r="C11" s="101"/>
      <c r="D11" s="101"/>
      <c r="E11" s="101"/>
      <c r="F11" s="101"/>
      <c r="G11" s="101"/>
      <c r="H11" s="108"/>
      <c r="I11" s="33"/>
      <c r="J11" s="102"/>
      <c r="K11" s="1"/>
      <c r="L11" s="1"/>
      <c r="M11" s="1"/>
      <c r="N11" s="1"/>
      <c r="O11" s="1"/>
    </row>
    <row r="12" spans="1:15">
      <c r="A12" s="252" t="s">
        <v>14</v>
      </c>
      <c r="B12" s="203"/>
      <c r="C12" s="203"/>
      <c r="D12" s="203"/>
      <c r="E12" s="203"/>
      <c r="F12" s="203"/>
      <c r="G12" s="203"/>
      <c r="H12" s="203"/>
      <c r="I12" s="204"/>
      <c r="J12" s="102"/>
      <c r="K12" s="1"/>
      <c r="L12" s="1"/>
      <c r="M12" s="1"/>
      <c r="N12" s="1"/>
      <c r="O12" s="1"/>
    </row>
    <row r="13" spans="1:15">
      <c r="A13" s="248" t="s">
        <v>15</v>
      </c>
      <c r="B13" s="204"/>
      <c r="C13" s="248" t="s">
        <v>17</v>
      </c>
      <c r="D13" s="204"/>
      <c r="E13" s="248" t="s">
        <v>18</v>
      </c>
      <c r="F13" s="203"/>
      <c r="G13" s="203"/>
      <c r="H13" s="203"/>
      <c r="I13" s="204"/>
      <c r="J13" s="102"/>
      <c r="K13" s="1"/>
      <c r="L13" s="1"/>
      <c r="M13" s="1"/>
      <c r="N13" s="1"/>
      <c r="O13" s="1"/>
    </row>
    <row r="14" spans="1:15">
      <c r="A14" s="248"/>
      <c r="B14" s="204"/>
      <c r="C14" s="248" t="s">
        <v>19</v>
      </c>
      <c r="D14" s="204"/>
      <c r="E14" s="248"/>
      <c r="F14" s="203"/>
      <c r="G14" s="203"/>
      <c r="H14" s="203"/>
      <c r="I14" s="204"/>
      <c r="J14" s="102"/>
      <c r="K14" s="1"/>
      <c r="L14" s="1"/>
      <c r="M14" s="1"/>
      <c r="N14" s="1"/>
      <c r="O14" s="1"/>
    </row>
    <row r="15" spans="1:15">
      <c r="A15" s="108"/>
      <c r="B15" s="101"/>
      <c r="C15" s="101"/>
      <c r="D15" s="101"/>
      <c r="E15" s="101"/>
      <c r="F15" s="101"/>
      <c r="G15" s="101"/>
      <c r="H15" s="108"/>
      <c r="I15" s="33"/>
      <c r="J15" s="102"/>
      <c r="K15" s="1"/>
      <c r="L15" s="1"/>
      <c r="M15" s="1"/>
      <c r="N15" s="1"/>
      <c r="O15" s="1"/>
    </row>
    <row r="16" spans="1:15">
      <c r="A16" s="252" t="s">
        <v>20</v>
      </c>
      <c r="B16" s="203"/>
      <c r="C16" s="203"/>
      <c r="D16" s="203"/>
      <c r="E16" s="203"/>
      <c r="F16" s="203"/>
      <c r="G16" s="203"/>
      <c r="H16" s="203"/>
      <c r="I16" s="204"/>
      <c r="J16" s="102"/>
      <c r="K16" s="1"/>
      <c r="L16" s="1"/>
      <c r="M16" s="1"/>
      <c r="N16" s="1"/>
      <c r="O16" s="1"/>
    </row>
    <row r="17" spans="1:15">
      <c r="A17" s="34">
        <v>1</v>
      </c>
      <c r="B17" s="202" t="s">
        <v>21</v>
      </c>
      <c r="C17" s="203"/>
      <c r="D17" s="203"/>
      <c r="E17" s="203"/>
      <c r="F17" s="203"/>
      <c r="G17" s="204"/>
      <c r="H17" s="205"/>
      <c r="I17" s="253"/>
      <c r="J17" s="102"/>
      <c r="K17" s="1"/>
      <c r="L17" s="1"/>
      <c r="M17" s="1"/>
      <c r="N17" s="1"/>
      <c r="O17" s="1"/>
    </row>
    <row r="18" spans="1:15">
      <c r="A18" s="34">
        <v>2</v>
      </c>
      <c r="B18" s="202" t="s">
        <v>22</v>
      </c>
      <c r="C18" s="203"/>
      <c r="D18" s="203"/>
      <c r="E18" s="203"/>
      <c r="F18" s="203"/>
      <c r="G18" s="204"/>
      <c r="H18" s="257" t="s">
        <v>229</v>
      </c>
      <c r="I18" s="204"/>
      <c r="J18" s="102"/>
      <c r="K18" s="1"/>
      <c r="L18" s="1"/>
      <c r="M18" s="1"/>
      <c r="N18" s="1"/>
      <c r="O18" s="1"/>
    </row>
    <row r="19" spans="1:15">
      <c r="A19" s="34">
        <v>3</v>
      </c>
      <c r="B19" s="202" t="s">
        <v>23</v>
      </c>
      <c r="C19" s="203"/>
      <c r="D19" s="203"/>
      <c r="E19" s="203"/>
      <c r="F19" s="203"/>
      <c r="G19" s="204"/>
      <c r="H19" s="256"/>
      <c r="I19" s="251"/>
      <c r="J19" s="102"/>
      <c r="K19" s="1"/>
      <c r="L19" s="1"/>
      <c r="M19" s="1"/>
      <c r="N19" s="1"/>
      <c r="O19" s="1"/>
    </row>
    <row r="20" spans="1:15">
      <c r="A20" s="34">
        <v>4</v>
      </c>
      <c r="B20" s="202" t="s">
        <v>25</v>
      </c>
      <c r="C20" s="203"/>
      <c r="D20" s="203"/>
      <c r="E20" s="203"/>
      <c r="F20" s="203"/>
      <c r="G20" s="204"/>
      <c r="H20" s="260" t="s">
        <v>224</v>
      </c>
      <c r="I20" s="253"/>
      <c r="J20" s="102"/>
      <c r="K20" s="1"/>
      <c r="L20" s="1"/>
      <c r="M20" s="1"/>
      <c r="N20" s="1"/>
      <c r="O20" s="1"/>
    </row>
    <row r="21" spans="1:15">
      <c r="A21" s="34">
        <v>5</v>
      </c>
      <c r="B21" s="202" t="s">
        <v>26</v>
      </c>
      <c r="C21" s="203"/>
      <c r="D21" s="203"/>
      <c r="E21" s="203"/>
      <c r="F21" s="203"/>
      <c r="G21" s="204"/>
      <c r="H21" s="258"/>
      <c r="I21" s="259"/>
      <c r="J21" s="102"/>
      <c r="K21" s="1"/>
      <c r="L21" s="1"/>
      <c r="M21" s="1"/>
      <c r="N21" s="1"/>
      <c r="O21" s="1"/>
    </row>
    <row r="22" spans="1:15">
      <c r="A22" s="263"/>
      <c r="B22" s="218"/>
      <c r="C22" s="218"/>
      <c r="D22" s="218"/>
      <c r="E22" s="218"/>
      <c r="F22" s="218"/>
      <c r="G22" s="218"/>
      <c r="H22" s="218"/>
      <c r="I22" s="218"/>
      <c r="J22" s="102"/>
      <c r="K22" s="1"/>
      <c r="L22" s="1"/>
      <c r="M22" s="1"/>
      <c r="N22" s="1"/>
      <c r="O22" s="1"/>
    </row>
    <row r="23" spans="1:15">
      <c r="A23" s="206" t="s">
        <v>27</v>
      </c>
      <c r="B23" s="203"/>
      <c r="C23" s="203"/>
      <c r="D23" s="203"/>
      <c r="E23" s="203"/>
      <c r="F23" s="203"/>
      <c r="G23" s="203"/>
      <c r="H23" s="203"/>
      <c r="I23" s="204"/>
      <c r="J23" s="102"/>
      <c r="K23" s="1"/>
      <c r="L23" s="1"/>
      <c r="M23" s="1"/>
      <c r="N23" s="1"/>
      <c r="O23" s="1"/>
    </row>
    <row r="24" spans="1:15">
      <c r="A24" s="35">
        <v>1</v>
      </c>
      <c r="B24" s="205" t="s">
        <v>28</v>
      </c>
      <c r="C24" s="203"/>
      <c r="D24" s="203"/>
      <c r="E24" s="203"/>
      <c r="F24" s="203"/>
      <c r="G24" s="204"/>
      <c r="H24" s="35" t="s">
        <v>29</v>
      </c>
      <c r="I24" s="36" t="s">
        <v>30</v>
      </c>
      <c r="J24" s="102"/>
      <c r="K24" s="1"/>
      <c r="L24" s="1"/>
      <c r="M24" s="1"/>
      <c r="N24" s="1"/>
      <c r="O24" s="1"/>
    </row>
    <row r="25" spans="1:15">
      <c r="A25" s="35" t="s">
        <v>2</v>
      </c>
      <c r="B25" s="202" t="s">
        <v>31</v>
      </c>
      <c r="C25" s="203"/>
      <c r="D25" s="203"/>
      <c r="E25" s="203"/>
      <c r="F25" s="203"/>
      <c r="G25" s="204"/>
      <c r="H25" s="37"/>
      <c r="I25" s="38">
        <f>H19</f>
        <v>0</v>
      </c>
      <c r="J25" s="102"/>
      <c r="K25" s="1"/>
      <c r="L25" s="1"/>
      <c r="M25" s="1"/>
      <c r="N25" s="1"/>
      <c r="O25" s="1"/>
    </row>
    <row r="26" spans="1:15">
      <c r="A26" s="35" t="s">
        <v>5</v>
      </c>
      <c r="B26" s="202" t="s">
        <v>32</v>
      </c>
      <c r="C26" s="203"/>
      <c r="D26" s="203"/>
      <c r="E26" s="203"/>
      <c r="F26" s="203"/>
      <c r="G26" s="204"/>
      <c r="H26" s="39"/>
      <c r="I26" s="38">
        <f>H26*I25/100</f>
        <v>0</v>
      </c>
      <c r="J26" s="40"/>
      <c r="K26" s="1"/>
      <c r="L26" s="1"/>
      <c r="M26" s="1"/>
      <c r="N26" s="1"/>
      <c r="O26" s="1"/>
    </row>
    <row r="27" spans="1:15">
      <c r="A27" s="35" t="s">
        <v>10</v>
      </c>
      <c r="B27" s="202" t="s">
        <v>33</v>
      </c>
      <c r="C27" s="203"/>
      <c r="D27" s="203"/>
      <c r="E27" s="203"/>
      <c r="F27" s="203"/>
      <c r="G27" s="204"/>
      <c r="H27" s="41"/>
      <c r="I27" s="38">
        <f>H27*I25</f>
        <v>0</v>
      </c>
      <c r="J27" s="102"/>
      <c r="K27" s="1"/>
      <c r="L27" s="1"/>
      <c r="M27" s="1"/>
      <c r="N27" s="1"/>
      <c r="O27" s="1"/>
    </row>
    <row r="28" spans="1:15">
      <c r="A28" s="35" t="s">
        <v>12</v>
      </c>
      <c r="B28" s="202" t="s">
        <v>34</v>
      </c>
      <c r="C28" s="203"/>
      <c r="D28" s="203"/>
      <c r="E28" s="203"/>
      <c r="F28" s="203"/>
      <c r="G28" s="204"/>
      <c r="H28" s="41"/>
      <c r="I28" s="38">
        <v>0</v>
      </c>
      <c r="J28" s="102"/>
      <c r="K28" s="1"/>
      <c r="L28" s="1"/>
      <c r="M28" s="1"/>
      <c r="N28" s="1"/>
      <c r="O28" s="1"/>
    </row>
    <row r="29" spans="1:15">
      <c r="A29" s="35" t="s">
        <v>35</v>
      </c>
      <c r="B29" s="202" t="s">
        <v>36</v>
      </c>
      <c r="C29" s="203"/>
      <c r="D29" s="203"/>
      <c r="E29" s="203"/>
      <c r="F29" s="203"/>
      <c r="G29" s="204"/>
      <c r="H29" s="41"/>
      <c r="I29" s="38">
        <v>0</v>
      </c>
      <c r="J29" s="102"/>
      <c r="K29" s="1"/>
      <c r="L29" s="1"/>
      <c r="M29" s="1"/>
      <c r="N29" s="1"/>
      <c r="O29" s="1"/>
    </row>
    <row r="30" spans="1:15">
      <c r="A30" s="35" t="s">
        <v>37</v>
      </c>
      <c r="B30" s="261" t="s">
        <v>38</v>
      </c>
      <c r="C30" s="203"/>
      <c r="D30" s="203"/>
      <c r="E30" s="203"/>
      <c r="F30" s="203"/>
      <c r="G30" s="204"/>
      <c r="H30" s="42"/>
      <c r="I30" s="43">
        <f>H30*I25</f>
        <v>0</v>
      </c>
      <c r="J30" s="102"/>
      <c r="K30" s="1"/>
      <c r="L30" s="1"/>
      <c r="M30" s="1"/>
      <c r="N30" s="1"/>
      <c r="O30" s="1"/>
    </row>
    <row r="31" spans="1:15">
      <c r="A31" s="205" t="s">
        <v>40</v>
      </c>
      <c r="B31" s="203"/>
      <c r="C31" s="203"/>
      <c r="D31" s="203"/>
      <c r="E31" s="203"/>
      <c r="F31" s="203"/>
      <c r="G31" s="203"/>
      <c r="H31" s="204"/>
      <c r="I31" s="44">
        <f>TRUNC(SUM(I25:I30),2)</f>
        <v>0</v>
      </c>
      <c r="J31" s="102"/>
      <c r="K31" s="1"/>
      <c r="L31" s="1"/>
      <c r="M31" s="1"/>
      <c r="N31" s="1"/>
      <c r="O31" s="1"/>
    </row>
    <row r="32" spans="1:15">
      <c r="A32" s="262" t="s">
        <v>147</v>
      </c>
      <c r="B32" s="230"/>
      <c r="C32" s="230"/>
      <c r="D32" s="230"/>
      <c r="E32" s="230"/>
      <c r="F32" s="230"/>
      <c r="G32" s="230"/>
      <c r="H32" s="230"/>
      <c r="I32" s="230"/>
      <c r="J32" s="102"/>
      <c r="K32" s="1"/>
      <c r="L32" s="1"/>
      <c r="M32" s="1"/>
      <c r="N32" s="1"/>
      <c r="O32" s="1"/>
    </row>
    <row r="33" spans="1:15">
      <c r="A33" s="316"/>
      <c r="B33" s="316"/>
      <c r="C33" s="316"/>
      <c r="D33" s="316"/>
      <c r="E33" s="316"/>
      <c r="F33" s="316"/>
      <c r="G33" s="316"/>
      <c r="H33" s="316"/>
      <c r="I33" s="316"/>
      <c r="J33" s="102"/>
      <c r="K33" s="1"/>
      <c r="L33" s="1"/>
      <c r="M33" s="1"/>
      <c r="N33" s="1"/>
      <c r="O33" s="1"/>
    </row>
    <row r="34" spans="1:15">
      <c r="A34" s="206" t="s">
        <v>41</v>
      </c>
      <c r="B34" s="203"/>
      <c r="C34" s="203"/>
      <c r="D34" s="203"/>
      <c r="E34" s="203"/>
      <c r="F34" s="203"/>
      <c r="G34" s="203"/>
      <c r="H34" s="203"/>
      <c r="I34" s="204"/>
      <c r="J34" s="102"/>
      <c r="K34" s="1"/>
      <c r="L34" s="208" t="s">
        <v>148</v>
      </c>
      <c r="M34" s="209"/>
      <c r="N34" s="209"/>
      <c r="O34" s="210"/>
    </row>
    <row r="35" spans="1:15">
      <c r="A35" s="205" t="s">
        <v>42</v>
      </c>
      <c r="B35" s="203"/>
      <c r="C35" s="203"/>
      <c r="D35" s="203"/>
      <c r="E35" s="203"/>
      <c r="F35" s="203"/>
      <c r="G35" s="204"/>
      <c r="H35" s="35" t="s">
        <v>29</v>
      </c>
      <c r="I35" s="36" t="s">
        <v>30</v>
      </c>
      <c r="J35" s="102"/>
      <c r="K35" s="1"/>
      <c r="L35" s="208" t="s">
        <v>149</v>
      </c>
      <c r="M35" s="209"/>
      <c r="N35" s="209"/>
      <c r="O35" s="210"/>
    </row>
    <row r="36" spans="1:15">
      <c r="A36" s="35" t="s">
        <v>2</v>
      </c>
      <c r="B36" s="202" t="s">
        <v>43</v>
      </c>
      <c r="C36" s="203"/>
      <c r="D36" s="203"/>
      <c r="E36" s="203"/>
      <c r="F36" s="203"/>
      <c r="G36" s="204"/>
      <c r="H36" s="48"/>
      <c r="I36" s="49">
        <f>($I$31)*H36</f>
        <v>0</v>
      </c>
      <c r="J36" s="102"/>
      <c r="K36" s="1"/>
      <c r="L36" s="104" t="s">
        <v>4</v>
      </c>
      <c r="M36" s="208" t="s">
        <v>150</v>
      </c>
      <c r="N36" s="209"/>
      <c r="O36" s="210"/>
    </row>
    <row r="37" spans="1:15">
      <c r="A37" s="35" t="s">
        <v>5</v>
      </c>
      <c r="B37" s="202" t="s">
        <v>44</v>
      </c>
      <c r="C37" s="203"/>
      <c r="D37" s="203"/>
      <c r="E37" s="203"/>
      <c r="F37" s="203"/>
      <c r="G37" s="204"/>
      <c r="H37" s="48"/>
      <c r="I37" s="49">
        <f>($I$31)*H37</f>
        <v>0</v>
      </c>
      <c r="J37" s="102"/>
      <c r="K37" s="1"/>
      <c r="L37" s="51" t="s">
        <v>151</v>
      </c>
      <c r="M37" s="214">
        <v>8.3299999999999999E-2</v>
      </c>
      <c r="N37" s="215"/>
      <c r="O37" s="216"/>
    </row>
    <row r="38" spans="1:15">
      <c r="A38" s="35"/>
      <c r="B38" s="205" t="s">
        <v>47</v>
      </c>
      <c r="C38" s="227"/>
      <c r="D38" s="227"/>
      <c r="E38" s="227"/>
      <c r="F38" s="227"/>
      <c r="G38" s="228"/>
      <c r="H38" s="52">
        <f>H36+H37</f>
        <v>0</v>
      </c>
      <c r="I38" s="49">
        <f>I36+I37</f>
        <v>0</v>
      </c>
      <c r="J38" s="102"/>
      <c r="K38" s="1"/>
      <c r="L38" s="51" t="s">
        <v>152</v>
      </c>
      <c r="M38" s="214">
        <v>0.121</v>
      </c>
      <c r="N38" s="215"/>
      <c r="O38" s="216"/>
    </row>
    <row r="39" spans="1:15">
      <c r="A39" s="53" t="s">
        <v>10</v>
      </c>
      <c r="B39" s="202" t="s">
        <v>45</v>
      </c>
      <c r="C39" s="203"/>
      <c r="D39" s="203"/>
      <c r="E39" s="203"/>
      <c r="F39" s="203"/>
      <c r="G39" s="204"/>
      <c r="H39" s="41"/>
      <c r="I39" s="49">
        <f>TRUNC((H39*I31),2)</f>
        <v>0</v>
      </c>
      <c r="J39" s="102"/>
      <c r="K39" s="1"/>
      <c r="L39" s="51" t="s">
        <v>153</v>
      </c>
      <c r="M39" s="54">
        <v>7.3899999999999993E-2</v>
      </c>
      <c r="N39" s="54">
        <v>7.5999999999999998E-2</v>
      </c>
      <c r="O39" s="54">
        <v>7.8200000000000006E-2</v>
      </c>
    </row>
    <row r="40" spans="1:15" ht="23.25" customHeight="1">
      <c r="A40" s="205" t="s">
        <v>46</v>
      </c>
      <c r="B40" s="203"/>
      <c r="C40" s="203"/>
      <c r="D40" s="203"/>
      <c r="E40" s="203"/>
      <c r="F40" s="203"/>
      <c r="G40" s="204"/>
      <c r="H40" s="55">
        <f>SUM(H38+H39)</f>
        <v>0</v>
      </c>
      <c r="I40" s="56">
        <f>TRUNC(SUM(I38:I39),2)</f>
        <v>0</v>
      </c>
      <c r="J40" s="102"/>
      <c r="K40" s="1"/>
      <c r="L40" s="318" t="s">
        <v>154</v>
      </c>
      <c r="M40" s="319"/>
      <c r="N40" s="319"/>
      <c r="O40" s="320"/>
    </row>
    <row r="41" spans="1:15" ht="21" customHeight="1">
      <c r="A41" s="239" t="s">
        <v>155</v>
      </c>
      <c r="B41" s="240"/>
      <c r="C41" s="240"/>
      <c r="D41" s="240"/>
      <c r="E41" s="240"/>
      <c r="F41" s="240"/>
      <c r="G41" s="240"/>
      <c r="H41" s="240"/>
      <c r="I41" s="240"/>
      <c r="J41" s="102"/>
      <c r="K41" s="1"/>
      <c r="L41" s="1"/>
      <c r="M41" s="1"/>
      <c r="N41" s="1"/>
      <c r="O41" s="1"/>
    </row>
    <row r="42" spans="1:15" ht="15.75" customHeight="1">
      <c r="A42" s="217" t="s">
        <v>156</v>
      </c>
      <c r="B42" s="218"/>
      <c r="C42" s="218"/>
      <c r="D42" s="218"/>
      <c r="E42" s="218"/>
      <c r="F42" s="218"/>
      <c r="G42" s="218"/>
      <c r="H42" s="218"/>
      <c r="I42" s="218"/>
      <c r="J42" s="102"/>
      <c r="K42" s="1"/>
      <c r="L42" s="1"/>
      <c r="M42" s="1"/>
      <c r="N42" s="1"/>
      <c r="O42" s="1"/>
    </row>
    <row r="43" spans="1:15" ht="36" customHeight="1">
      <c r="A43" s="217" t="s">
        <v>157</v>
      </c>
      <c r="B43" s="218"/>
      <c r="C43" s="218"/>
      <c r="D43" s="218"/>
      <c r="E43" s="218"/>
      <c r="F43" s="218"/>
      <c r="G43" s="218"/>
      <c r="H43" s="218"/>
      <c r="I43" s="218"/>
      <c r="J43" s="102"/>
      <c r="K43" s="1"/>
      <c r="L43" s="1"/>
      <c r="M43" s="1"/>
      <c r="N43" s="1"/>
      <c r="O43" s="1"/>
    </row>
    <row r="44" spans="1:15" ht="22.5" customHeight="1">
      <c r="A44" s="217" t="s">
        <v>158</v>
      </c>
      <c r="B44" s="218"/>
      <c r="C44" s="218"/>
      <c r="D44" s="218"/>
      <c r="E44" s="218"/>
      <c r="F44" s="218"/>
      <c r="G44" s="218"/>
      <c r="H44" s="218"/>
      <c r="I44" s="218"/>
      <c r="J44" s="102"/>
      <c r="K44" s="1"/>
      <c r="L44" s="1"/>
      <c r="M44" s="1"/>
      <c r="N44" s="1"/>
      <c r="O44" s="1"/>
    </row>
    <row r="45" spans="1:15">
      <c r="A45" s="241" t="s">
        <v>48</v>
      </c>
      <c r="B45" s="203"/>
      <c r="C45" s="203"/>
      <c r="D45" s="203"/>
      <c r="E45" s="203"/>
      <c r="F45" s="203"/>
      <c r="G45" s="204"/>
      <c r="H45" s="57" t="s">
        <v>29</v>
      </c>
      <c r="I45" s="58" t="s">
        <v>30</v>
      </c>
      <c r="J45" s="102"/>
      <c r="K45" s="1"/>
      <c r="L45" s="208" t="s">
        <v>159</v>
      </c>
      <c r="M45" s="209"/>
      <c r="N45" s="209"/>
      <c r="O45" s="210"/>
    </row>
    <row r="46" spans="1:15">
      <c r="A46" s="35" t="s">
        <v>2</v>
      </c>
      <c r="B46" s="202" t="s">
        <v>50</v>
      </c>
      <c r="C46" s="203"/>
      <c r="D46" s="203"/>
      <c r="E46" s="203"/>
      <c r="F46" s="203"/>
      <c r="G46" s="204"/>
      <c r="H46" s="48"/>
      <c r="I46" s="49">
        <f>($I$31)*H46</f>
        <v>0</v>
      </c>
      <c r="J46" s="102"/>
      <c r="K46" s="1"/>
      <c r="L46" s="208" t="s">
        <v>160</v>
      </c>
      <c r="M46" s="209"/>
      <c r="N46" s="209"/>
      <c r="O46" s="210"/>
    </row>
    <row r="47" spans="1:15">
      <c r="A47" s="35" t="s">
        <v>5</v>
      </c>
      <c r="B47" s="202" t="s">
        <v>51</v>
      </c>
      <c r="C47" s="203"/>
      <c r="D47" s="203"/>
      <c r="E47" s="203"/>
      <c r="F47" s="203"/>
      <c r="G47" s="204"/>
      <c r="H47" s="48"/>
      <c r="I47" s="49">
        <f>($I$31)*H47</f>
        <v>0</v>
      </c>
      <c r="J47" s="102"/>
      <c r="K47" s="1"/>
      <c r="L47" s="104" t="s">
        <v>4</v>
      </c>
      <c r="M47" s="208" t="s">
        <v>150</v>
      </c>
      <c r="N47" s="209"/>
      <c r="O47" s="210"/>
    </row>
    <row r="48" spans="1:15">
      <c r="A48" s="35" t="s">
        <v>10</v>
      </c>
      <c r="B48" s="242" t="s">
        <v>52</v>
      </c>
      <c r="C48" s="230"/>
      <c r="D48" s="230"/>
      <c r="E48" s="230"/>
      <c r="F48" s="230"/>
      <c r="G48" s="231"/>
      <c r="H48" s="41"/>
      <c r="I48" s="246">
        <f>($I$31)*J48</f>
        <v>0</v>
      </c>
      <c r="J48" s="102">
        <f>H48*H49</f>
        <v>0</v>
      </c>
      <c r="K48" s="1"/>
      <c r="L48" s="59" t="s">
        <v>50</v>
      </c>
      <c r="M48" s="199">
        <v>0.2</v>
      </c>
      <c r="N48" s="200"/>
      <c r="O48" s="201"/>
    </row>
    <row r="49" spans="1:15">
      <c r="A49" s="35"/>
      <c r="B49" s="243"/>
      <c r="C49" s="244"/>
      <c r="D49" s="244"/>
      <c r="E49" s="244"/>
      <c r="F49" s="244"/>
      <c r="G49" s="245"/>
      <c r="H49" s="39"/>
      <c r="I49" s="247"/>
      <c r="J49" s="102"/>
      <c r="K49" s="1"/>
      <c r="L49" s="59" t="s">
        <v>51</v>
      </c>
      <c r="M49" s="199">
        <v>2.5000000000000001E-2</v>
      </c>
      <c r="N49" s="200"/>
      <c r="O49" s="201"/>
    </row>
    <row r="50" spans="1:15">
      <c r="A50" s="35" t="s">
        <v>12</v>
      </c>
      <c r="B50" s="202" t="s">
        <v>53</v>
      </c>
      <c r="C50" s="203"/>
      <c r="D50" s="203"/>
      <c r="E50" s="203"/>
      <c r="F50" s="203"/>
      <c r="G50" s="204"/>
      <c r="H50" s="48"/>
      <c r="I50" s="49">
        <f>($I$31)*H50</f>
        <v>0</v>
      </c>
      <c r="J50" s="102"/>
      <c r="K50" s="1"/>
      <c r="L50" s="59" t="s">
        <v>53</v>
      </c>
      <c r="M50" s="199">
        <v>1.4999999999999999E-2</v>
      </c>
      <c r="N50" s="200"/>
      <c r="O50" s="201"/>
    </row>
    <row r="51" spans="1:15">
      <c r="A51" s="35" t="s">
        <v>35</v>
      </c>
      <c r="B51" s="202" t="s">
        <v>54</v>
      </c>
      <c r="C51" s="203"/>
      <c r="D51" s="203"/>
      <c r="E51" s="203"/>
      <c r="F51" s="203"/>
      <c r="G51" s="204"/>
      <c r="H51" s="48"/>
      <c r="I51" s="49">
        <f>($I$31)*H51</f>
        <v>0</v>
      </c>
      <c r="J51" s="102"/>
      <c r="K51" s="1"/>
      <c r="L51" s="59" t="s">
        <v>161</v>
      </c>
      <c r="M51" s="199">
        <v>0.01</v>
      </c>
      <c r="N51" s="200"/>
      <c r="O51" s="201"/>
    </row>
    <row r="52" spans="1:15">
      <c r="A52" s="35" t="s">
        <v>37</v>
      </c>
      <c r="B52" s="202" t="s">
        <v>55</v>
      </c>
      <c r="C52" s="203"/>
      <c r="D52" s="203"/>
      <c r="E52" s="203"/>
      <c r="F52" s="203"/>
      <c r="G52" s="204"/>
      <c r="H52" s="48"/>
      <c r="I52" s="49">
        <f>($I$31)*H52</f>
        <v>0</v>
      </c>
      <c r="J52" s="60"/>
      <c r="K52" s="1"/>
      <c r="L52" s="59" t="s">
        <v>55</v>
      </c>
      <c r="M52" s="199">
        <v>6.0000000000000001E-3</v>
      </c>
      <c r="N52" s="200"/>
      <c r="O52" s="201"/>
    </row>
    <row r="53" spans="1:15">
      <c r="A53" s="35" t="s">
        <v>56</v>
      </c>
      <c r="B53" s="202" t="s">
        <v>57</v>
      </c>
      <c r="C53" s="203"/>
      <c r="D53" s="203"/>
      <c r="E53" s="203"/>
      <c r="F53" s="203"/>
      <c r="G53" s="204"/>
      <c r="H53" s="48"/>
      <c r="I53" s="49">
        <f>($I$31)*H53</f>
        <v>0</v>
      </c>
      <c r="J53" s="40"/>
      <c r="K53" s="1"/>
      <c r="L53" s="59" t="s">
        <v>57</v>
      </c>
      <c r="M53" s="199">
        <v>2E-3</v>
      </c>
      <c r="N53" s="200"/>
      <c r="O53" s="201"/>
    </row>
    <row r="54" spans="1:15">
      <c r="A54" s="35" t="s">
        <v>58</v>
      </c>
      <c r="B54" s="202" t="s">
        <v>59</v>
      </c>
      <c r="C54" s="203"/>
      <c r="D54" s="203"/>
      <c r="E54" s="203"/>
      <c r="F54" s="203"/>
      <c r="G54" s="204"/>
      <c r="H54" s="48"/>
      <c r="I54" s="49">
        <f>($I$31)*H54</f>
        <v>0</v>
      </c>
      <c r="J54" s="40"/>
      <c r="K54" s="1"/>
      <c r="L54" s="59" t="s">
        <v>59</v>
      </c>
      <c r="M54" s="199">
        <v>0.08</v>
      </c>
      <c r="N54" s="200"/>
      <c r="O54" s="201"/>
    </row>
    <row r="55" spans="1:15">
      <c r="A55" s="229" t="s">
        <v>60</v>
      </c>
      <c r="B55" s="230"/>
      <c r="C55" s="230"/>
      <c r="D55" s="230"/>
      <c r="E55" s="230"/>
      <c r="F55" s="230"/>
      <c r="G55" s="231"/>
      <c r="H55" s="61">
        <f>SUM(H46:H47,H50:H54)+J48</f>
        <v>0</v>
      </c>
      <c r="I55" s="62">
        <f>TRUNC(SUM(I46:I54),2)</f>
        <v>0</v>
      </c>
      <c r="J55" s="40"/>
      <c r="K55" s="1"/>
      <c r="L55" s="63"/>
      <c r="M55" s="64"/>
      <c r="N55" s="64"/>
      <c r="O55" s="64"/>
    </row>
    <row r="56" spans="1:15">
      <c r="A56" s="232"/>
      <c r="B56" s="232"/>
      <c r="C56" s="232"/>
      <c r="D56" s="232"/>
      <c r="E56" s="232"/>
      <c r="F56" s="232"/>
      <c r="G56" s="232"/>
      <c r="H56" s="232"/>
      <c r="I56" s="232"/>
      <c r="J56" s="40"/>
      <c r="K56" s="1"/>
      <c r="L56" s="67"/>
      <c r="M56" s="198"/>
      <c r="N56" s="198"/>
      <c r="O56" s="198"/>
    </row>
    <row r="57" spans="1:15">
      <c r="A57" s="233" t="s">
        <v>61</v>
      </c>
      <c r="B57" s="234"/>
      <c r="C57" s="234"/>
      <c r="D57" s="234"/>
      <c r="E57" s="234"/>
      <c r="F57" s="234"/>
      <c r="G57" s="235"/>
      <c r="H57" s="65" t="s">
        <v>62</v>
      </c>
      <c r="I57" s="66" t="s">
        <v>30</v>
      </c>
      <c r="J57" s="40"/>
      <c r="K57" s="1"/>
      <c r="L57" s="225"/>
      <c r="M57" s="225"/>
      <c r="N57" s="225"/>
      <c r="O57" s="225"/>
    </row>
    <row r="58" spans="1:15">
      <c r="A58" s="35" t="s">
        <v>2</v>
      </c>
      <c r="B58" s="236" t="s">
        <v>63</v>
      </c>
      <c r="C58" s="237"/>
      <c r="D58" s="237"/>
      <c r="E58" s="237"/>
      <c r="F58" s="237"/>
      <c r="G58" s="238"/>
      <c r="H58" s="68"/>
      <c r="I58" s="38">
        <f>IF(H58&gt;0,(H58*2*23)-(I25*0.06),0)</f>
        <v>0</v>
      </c>
      <c r="J58" s="40"/>
      <c r="K58" s="1"/>
      <c r="L58" s="222" t="s">
        <v>301</v>
      </c>
      <c r="M58" s="223"/>
      <c r="N58" s="223"/>
      <c r="O58" s="224"/>
    </row>
    <row r="59" spans="1:15">
      <c r="A59" s="35" t="s">
        <v>5</v>
      </c>
      <c r="B59" s="236" t="s">
        <v>64</v>
      </c>
      <c r="C59" s="203"/>
      <c r="D59" s="203"/>
      <c r="E59" s="203"/>
      <c r="F59" s="203"/>
      <c r="G59" s="204"/>
      <c r="H59" s="68"/>
      <c r="I59" s="38">
        <f>TRUNC((H59*23),2)</f>
        <v>0</v>
      </c>
      <c r="J59" s="102"/>
      <c r="K59" s="1"/>
      <c r="L59" s="222" t="s">
        <v>301</v>
      </c>
      <c r="M59" s="223"/>
      <c r="N59" s="223"/>
      <c r="O59" s="224"/>
    </row>
    <row r="60" spans="1:15">
      <c r="A60" s="35" t="s">
        <v>10</v>
      </c>
      <c r="B60" s="236" t="s">
        <v>162</v>
      </c>
      <c r="C60" s="203"/>
      <c r="D60" s="203"/>
      <c r="E60" s="203"/>
      <c r="F60" s="203"/>
      <c r="G60" s="204"/>
      <c r="H60" s="69"/>
      <c r="I60" s="38"/>
      <c r="J60" s="102"/>
      <c r="K60" s="1"/>
      <c r="L60" s="1"/>
      <c r="M60" s="1"/>
      <c r="N60" s="1"/>
      <c r="O60" s="1"/>
    </row>
    <row r="61" spans="1:15">
      <c r="A61" s="35" t="s">
        <v>12</v>
      </c>
      <c r="B61" s="236" t="s">
        <v>163</v>
      </c>
      <c r="C61" s="203"/>
      <c r="D61" s="203"/>
      <c r="E61" s="203"/>
      <c r="F61" s="203"/>
      <c r="G61" s="204"/>
      <c r="H61" s="68"/>
      <c r="I61" s="38"/>
      <c r="J61" s="102"/>
      <c r="K61" s="1"/>
      <c r="L61" s="1"/>
      <c r="M61" s="1"/>
      <c r="N61" s="1"/>
      <c r="O61" s="1"/>
    </row>
    <row r="62" spans="1:15">
      <c r="A62" s="35" t="s">
        <v>35</v>
      </c>
      <c r="B62" s="202" t="s">
        <v>164</v>
      </c>
      <c r="C62" s="203"/>
      <c r="D62" s="203"/>
      <c r="E62" s="203"/>
      <c r="F62" s="203"/>
      <c r="G62" s="204"/>
      <c r="H62" s="68"/>
      <c r="I62" s="38"/>
      <c r="J62" s="102"/>
      <c r="K62" s="1"/>
      <c r="L62" s="1"/>
      <c r="M62" s="1"/>
      <c r="N62" s="1"/>
      <c r="O62" s="1"/>
    </row>
    <row r="63" spans="1:15">
      <c r="A63" s="205" t="s">
        <v>65</v>
      </c>
      <c r="B63" s="227"/>
      <c r="C63" s="227"/>
      <c r="D63" s="227"/>
      <c r="E63" s="227"/>
      <c r="F63" s="227"/>
      <c r="G63" s="227"/>
      <c r="H63" s="228"/>
      <c r="I63" s="44">
        <f>TRUNC(SUM(I58:I62),2)</f>
        <v>0</v>
      </c>
      <c r="J63" s="102"/>
      <c r="K63" s="1"/>
      <c r="L63" s="1"/>
      <c r="M63" s="1"/>
      <c r="N63" s="1"/>
      <c r="O63" s="1"/>
    </row>
    <row r="64" spans="1:15">
      <c r="A64" s="239" t="s">
        <v>165</v>
      </c>
      <c r="B64" s="230"/>
      <c r="C64" s="230"/>
      <c r="D64" s="230"/>
      <c r="E64" s="230"/>
      <c r="F64" s="230"/>
      <c r="G64" s="230"/>
      <c r="H64" s="230"/>
      <c r="I64" s="230"/>
      <c r="J64" s="102"/>
      <c r="K64" s="1"/>
      <c r="L64" s="1"/>
      <c r="M64" s="1"/>
      <c r="N64" s="1"/>
      <c r="O64" s="1"/>
    </row>
    <row r="65" spans="1:15">
      <c r="A65" s="217" t="s">
        <v>166</v>
      </c>
      <c r="B65" s="218"/>
      <c r="C65" s="218"/>
      <c r="D65" s="218"/>
      <c r="E65" s="218"/>
      <c r="F65" s="218"/>
      <c r="G65" s="218"/>
      <c r="H65" s="218"/>
      <c r="I65" s="218"/>
      <c r="J65" s="102"/>
      <c r="K65" s="1"/>
      <c r="L65" s="1"/>
      <c r="M65" s="1"/>
      <c r="N65" s="1"/>
      <c r="O65" s="1"/>
    </row>
    <row r="66" spans="1:15">
      <c r="A66" s="254" t="s">
        <v>167</v>
      </c>
      <c r="B66" s="255"/>
      <c r="C66" s="255"/>
      <c r="D66" s="255"/>
      <c r="E66" s="255"/>
      <c r="F66" s="255"/>
      <c r="G66" s="255"/>
      <c r="H66" s="255"/>
      <c r="I66" s="255"/>
      <c r="J66" s="102"/>
      <c r="K66" s="1"/>
      <c r="L66" s="1"/>
      <c r="M66" s="1"/>
      <c r="N66" s="1"/>
      <c r="O66" s="1"/>
    </row>
    <row r="67" spans="1:15">
      <c r="A67" s="297" t="s">
        <v>168</v>
      </c>
      <c r="B67" s="255"/>
      <c r="C67" s="255"/>
      <c r="D67" s="255"/>
      <c r="E67" s="255"/>
      <c r="F67" s="255"/>
      <c r="G67" s="255"/>
      <c r="H67" s="255"/>
      <c r="I67" s="255"/>
      <c r="J67" s="102"/>
      <c r="K67" s="1"/>
      <c r="L67" s="1"/>
      <c r="M67" s="1"/>
      <c r="N67" s="1"/>
      <c r="O67" s="1"/>
    </row>
    <row r="68" spans="1:15">
      <c r="A68" s="311"/>
      <c r="B68" s="244"/>
      <c r="C68" s="244"/>
      <c r="D68" s="244"/>
      <c r="E68" s="244"/>
      <c r="F68" s="244"/>
      <c r="G68" s="244"/>
      <c r="H68" s="244"/>
      <c r="I68" s="244"/>
      <c r="J68" s="102"/>
      <c r="K68" s="1"/>
      <c r="L68" s="1"/>
      <c r="M68" s="1"/>
      <c r="N68" s="1"/>
      <c r="O68" s="1"/>
    </row>
    <row r="69" spans="1:15">
      <c r="A69" s="206" t="s">
        <v>66</v>
      </c>
      <c r="B69" s="203"/>
      <c r="C69" s="203"/>
      <c r="D69" s="203"/>
      <c r="E69" s="203"/>
      <c r="F69" s="203"/>
      <c r="G69" s="203"/>
      <c r="H69" s="203"/>
      <c r="I69" s="204"/>
      <c r="J69" s="102"/>
      <c r="K69" s="1"/>
      <c r="L69" s="1"/>
      <c r="M69" s="1"/>
      <c r="N69" s="1"/>
      <c r="O69" s="1"/>
    </row>
    <row r="70" spans="1:15">
      <c r="A70" s="205" t="s">
        <v>67</v>
      </c>
      <c r="B70" s="203"/>
      <c r="C70" s="203"/>
      <c r="D70" s="203"/>
      <c r="E70" s="203"/>
      <c r="F70" s="203"/>
      <c r="G70" s="203"/>
      <c r="H70" s="204"/>
      <c r="I70" s="36" t="s">
        <v>30</v>
      </c>
      <c r="J70" s="102"/>
      <c r="K70" s="1"/>
      <c r="L70" s="1"/>
      <c r="M70" s="1"/>
      <c r="N70" s="1"/>
      <c r="O70" s="1"/>
    </row>
    <row r="71" spans="1:15">
      <c r="A71" s="35" t="s">
        <v>68</v>
      </c>
      <c r="B71" s="202" t="s">
        <v>69</v>
      </c>
      <c r="C71" s="203"/>
      <c r="D71" s="203"/>
      <c r="E71" s="203"/>
      <c r="F71" s="203"/>
      <c r="G71" s="203"/>
      <c r="H71" s="204"/>
      <c r="I71" s="70">
        <f>I40</f>
        <v>0</v>
      </c>
      <c r="J71" s="102"/>
      <c r="K71" s="1"/>
      <c r="L71" s="1"/>
      <c r="M71" s="1"/>
      <c r="N71" s="1"/>
      <c r="O71" s="1"/>
    </row>
    <row r="72" spans="1:15">
      <c r="A72" s="35" t="s">
        <v>70</v>
      </c>
      <c r="B72" s="202" t="s">
        <v>71</v>
      </c>
      <c r="C72" s="203"/>
      <c r="D72" s="203"/>
      <c r="E72" s="203"/>
      <c r="F72" s="203"/>
      <c r="G72" s="203"/>
      <c r="H72" s="204"/>
      <c r="I72" s="70">
        <f>I55</f>
        <v>0</v>
      </c>
      <c r="J72" s="102"/>
      <c r="K72" s="1"/>
      <c r="L72" s="1"/>
      <c r="M72" s="1"/>
      <c r="N72" s="1"/>
      <c r="O72" s="1"/>
    </row>
    <row r="73" spans="1:15">
      <c r="A73" s="35" t="s">
        <v>72</v>
      </c>
      <c r="B73" s="202" t="s">
        <v>73</v>
      </c>
      <c r="C73" s="203"/>
      <c r="D73" s="203"/>
      <c r="E73" s="203"/>
      <c r="F73" s="203"/>
      <c r="G73" s="203"/>
      <c r="H73" s="204"/>
      <c r="I73" s="70">
        <f>I63</f>
        <v>0</v>
      </c>
      <c r="J73" s="102"/>
      <c r="K73" s="1"/>
      <c r="L73" s="1"/>
      <c r="M73" s="1"/>
      <c r="N73" s="1"/>
      <c r="O73" s="1"/>
    </row>
    <row r="74" spans="1:15">
      <c r="A74" s="205" t="s">
        <v>74</v>
      </c>
      <c r="B74" s="203"/>
      <c r="C74" s="203"/>
      <c r="D74" s="203"/>
      <c r="E74" s="203"/>
      <c r="F74" s="203"/>
      <c r="G74" s="203"/>
      <c r="H74" s="204"/>
      <c r="I74" s="44">
        <f>TRUNC(SUM(I71:I73),2)</f>
        <v>0</v>
      </c>
      <c r="J74" s="102"/>
      <c r="K74" s="1"/>
      <c r="L74" s="1"/>
      <c r="M74" s="1"/>
      <c r="N74" s="1"/>
      <c r="O74" s="1"/>
    </row>
    <row r="75" spans="1:15">
      <c r="A75" s="71"/>
      <c r="B75" s="71"/>
      <c r="C75" s="71"/>
      <c r="D75" s="71"/>
      <c r="E75" s="71"/>
      <c r="F75" s="71"/>
      <c r="G75" s="71"/>
      <c r="H75" s="71"/>
      <c r="I75" s="72"/>
      <c r="J75" s="102"/>
      <c r="K75" s="1"/>
      <c r="L75" s="298" t="s">
        <v>288</v>
      </c>
      <c r="M75" s="299"/>
      <c r="N75" s="299"/>
      <c r="O75" s="300"/>
    </row>
    <row r="76" spans="1:15" ht="12.75" customHeight="1">
      <c r="A76" s="206" t="s">
        <v>75</v>
      </c>
      <c r="B76" s="203"/>
      <c r="C76" s="203"/>
      <c r="D76" s="203"/>
      <c r="E76" s="203"/>
      <c r="F76" s="203"/>
      <c r="G76" s="203"/>
      <c r="H76" s="203"/>
      <c r="I76" s="204"/>
      <c r="J76" s="102"/>
      <c r="K76" s="1"/>
      <c r="L76" s="301"/>
      <c r="M76" s="302"/>
      <c r="N76" s="302"/>
      <c r="O76" s="303"/>
    </row>
    <row r="77" spans="1:15">
      <c r="A77" s="35">
        <v>3</v>
      </c>
      <c r="B77" s="205" t="s">
        <v>76</v>
      </c>
      <c r="C77" s="203"/>
      <c r="D77" s="203"/>
      <c r="E77" s="203"/>
      <c r="F77" s="203"/>
      <c r="G77" s="204"/>
      <c r="H77" s="35" t="s">
        <v>29</v>
      </c>
      <c r="I77" s="36" t="s">
        <v>30</v>
      </c>
      <c r="J77" s="102"/>
      <c r="K77" s="1"/>
      <c r="L77" s="301"/>
      <c r="M77" s="302"/>
      <c r="N77" s="302"/>
      <c r="O77" s="303"/>
    </row>
    <row r="78" spans="1:15">
      <c r="A78" s="35" t="s">
        <v>2</v>
      </c>
      <c r="B78" s="202" t="s">
        <v>77</v>
      </c>
      <c r="C78" s="203"/>
      <c r="D78" s="203"/>
      <c r="E78" s="203"/>
      <c r="F78" s="203"/>
      <c r="G78" s="204"/>
      <c r="H78" s="41"/>
      <c r="I78" s="70">
        <f t="shared" ref="I78:I83" si="0">$I$31*H78</f>
        <v>0</v>
      </c>
      <c r="J78" s="102"/>
      <c r="K78" s="1"/>
      <c r="L78" s="301"/>
      <c r="M78" s="302"/>
      <c r="N78" s="302"/>
      <c r="O78" s="303"/>
    </row>
    <row r="79" spans="1:15">
      <c r="A79" s="35" t="s">
        <v>5</v>
      </c>
      <c r="B79" s="202" t="s">
        <v>78</v>
      </c>
      <c r="C79" s="203"/>
      <c r="D79" s="203"/>
      <c r="E79" s="203"/>
      <c r="F79" s="203"/>
      <c r="G79" s="204"/>
      <c r="H79" s="41">
        <f>H78*H54</f>
        <v>0</v>
      </c>
      <c r="I79" s="70">
        <f t="shared" si="0"/>
        <v>0</v>
      </c>
      <c r="J79" s="102"/>
      <c r="K79" s="1"/>
      <c r="L79" s="301"/>
      <c r="M79" s="302"/>
      <c r="N79" s="302"/>
      <c r="O79" s="303"/>
    </row>
    <row r="80" spans="1:15">
      <c r="A80" s="35" t="s">
        <v>10</v>
      </c>
      <c r="B80" s="202" t="s">
        <v>79</v>
      </c>
      <c r="C80" s="203"/>
      <c r="D80" s="203"/>
      <c r="E80" s="203"/>
      <c r="F80" s="203"/>
      <c r="G80" s="204"/>
      <c r="H80" s="73"/>
      <c r="I80" s="70">
        <f t="shared" si="0"/>
        <v>0</v>
      </c>
      <c r="J80" s="102"/>
      <c r="K80" s="1"/>
      <c r="L80" s="304"/>
      <c r="M80" s="305"/>
      <c r="N80" s="305"/>
      <c r="O80" s="306"/>
    </row>
    <row r="81" spans="1:15">
      <c r="A81" s="35" t="s">
        <v>12</v>
      </c>
      <c r="B81" s="202" t="s">
        <v>80</v>
      </c>
      <c r="C81" s="203"/>
      <c r="D81" s="203"/>
      <c r="E81" s="203"/>
      <c r="F81" s="203"/>
      <c r="G81" s="204"/>
      <c r="H81" s="41"/>
      <c r="I81" s="70">
        <f t="shared" si="0"/>
        <v>0</v>
      </c>
      <c r="J81" s="102"/>
      <c r="K81" s="1"/>
      <c r="L81" s="226"/>
      <c r="M81" s="226"/>
      <c r="N81" s="226"/>
      <c r="O81" s="226"/>
    </row>
    <row r="82" spans="1:15">
      <c r="A82" s="35" t="s">
        <v>35</v>
      </c>
      <c r="B82" s="202" t="s">
        <v>81</v>
      </c>
      <c r="C82" s="203"/>
      <c r="D82" s="203"/>
      <c r="E82" s="203"/>
      <c r="F82" s="203"/>
      <c r="G82" s="204"/>
      <c r="H82" s="42">
        <f>H81*H55</f>
        <v>0</v>
      </c>
      <c r="I82" s="70">
        <f t="shared" si="0"/>
        <v>0</v>
      </c>
      <c r="J82" s="102"/>
      <c r="K82" s="1"/>
      <c r="L82" s="317" t="s">
        <v>169</v>
      </c>
      <c r="M82" s="317"/>
      <c r="N82" s="317"/>
      <c r="O82" s="317"/>
    </row>
    <row r="83" spans="1:15">
      <c r="A83" s="35" t="s">
        <v>37</v>
      </c>
      <c r="B83" s="202" t="s">
        <v>82</v>
      </c>
      <c r="C83" s="203"/>
      <c r="D83" s="203"/>
      <c r="E83" s="203"/>
      <c r="F83" s="203"/>
      <c r="G83" s="204"/>
      <c r="H83" s="41"/>
      <c r="I83" s="70">
        <f t="shared" si="0"/>
        <v>0</v>
      </c>
      <c r="J83" s="102"/>
      <c r="K83" s="1"/>
      <c r="L83" s="308" t="s">
        <v>170</v>
      </c>
      <c r="M83" s="308"/>
      <c r="N83" s="308"/>
      <c r="O83" s="308"/>
    </row>
    <row r="84" spans="1:15">
      <c r="A84" s="205" t="s">
        <v>83</v>
      </c>
      <c r="B84" s="203"/>
      <c r="C84" s="203"/>
      <c r="D84" s="203"/>
      <c r="E84" s="203"/>
      <c r="F84" s="203"/>
      <c r="G84" s="204"/>
      <c r="H84" s="55">
        <f>TRUNC(SUM(H78:H83),2)</f>
        <v>0</v>
      </c>
      <c r="I84" s="44">
        <f>TRUNC(SUM(I78:I83),2)</f>
        <v>0</v>
      </c>
      <c r="J84" s="102"/>
      <c r="K84" s="1"/>
      <c r="L84" s="1"/>
      <c r="M84" s="1"/>
      <c r="N84" s="1"/>
      <c r="O84" s="1"/>
    </row>
    <row r="85" spans="1:15">
      <c r="A85" s="205"/>
      <c r="B85" s="203"/>
      <c r="C85" s="203"/>
      <c r="D85" s="203"/>
      <c r="E85" s="203"/>
      <c r="F85" s="203"/>
      <c r="G85" s="203"/>
      <c r="H85" s="203"/>
      <c r="I85" s="203"/>
      <c r="J85" s="102"/>
      <c r="K85" s="1"/>
      <c r="L85" s="1"/>
      <c r="M85" s="1"/>
      <c r="N85" s="1"/>
      <c r="O85" s="1"/>
    </row>
    <row r="86" spans="1:15">
      <c r="A86" s="206" t="s">
        <v>84</v>
      </c>
      <c r="B86" s="203"/>
      <c r="C86" s="203"/>
      <c r="D86" s="203"/>
      <c r="E86" s="203"/>
      <c r="F86" s="203"/>
      <c r="G86" s="203"/>
      <c r="H86" s="203"/>
      <c r="I86" s="204"/>
      <c r="J86" s="102"/>
      <c r="K86" s="1"/>
      <c r="L86" s="1"/>
      <c r="M86" s="1"/>
      <c r="N86" s="1"/>
      <c r="O86" s="1"/>
    </row>
    <row r="87" spans="1:15">
      <c r="A87" s="207" t="s">
        <v>85</v>
      </c>
      <c r="B87" s="203"/>
      <c r="C87" s="203"/>
      <c r="D87" s="203"/>
      <c r="E87" s="203"/>
      <c r="F87" s="203"/>
      <c r="G87" s="204"/>
      <c r="H87" s="74" t="s">
        <v>29</v>
      </c>
      <c r="I87" s="75" t="s">
        <v>30</v>
      </c>
      <c r="J87" s="102"/>
      <c r="K87" s="1"/>
      <c r="L87" s="1"/>
      <c r="M87" s="1"/>
      <c r="N87" s="1"/>
      <c r="O87" s="1"/>
    </row>
    <row r="88" spans="1:15">
      <c r="A88" s="35" t="s">
        <v>2</v>
      </c>
      <c r="B88" s="202" t="s">
        <v>86</v>
      </c>
      <c r="C88" s="203"/>
      <c r="D88" s="203"/>
      <c r="E88" s="203"/>
      <c r="F88" s="203"/>
      <c r="G88" s="204"/>
      <c r="H88" s="41"/>
      <c r="I88" s="70">
        <f t="shared" ref="I88:I93" si="1">$I$31*H88</f>
        <v>0</v>
      </c>
      <c r="J88" s="102"/>
      <c r="K88" s="1"/>
      <c r="L88" s="1"/>
      <c r="M88" s="1"/>
      <c r="N88" s="1"/>
      <c r="O88" s="1"/>
    </row>
    <row r="89" spans="1:15">
      <c r="A89" s="35" t="s">
        <v>5</v>
      </c>
      <c r="B89" s="202" t="s">
        <v>87</v>
      </c>
      <c r="C89" s="203"/>
      <c r="D89" s="203"/>
      <c r="E89" s="203"/>
      <c r="F89" s="203"/>
      <c r="G89" s="204"/>
      <c r="H89" s="41"/>
      <c r="I89" s="70">
        <f>$I$31*H89</f>
        <v>0</v>
      </c>
      <c r="J89" s="102"/>
      <c r="K89" s="1"/>
      <c r="L89" s="1"/>
      <c r="M89" s="1"/>
      <c r="N89" s="1"/>
      <c r="O89" s="1"/>
    </row>
    <row r="90" spans="1:15">
      <c r="A90" s="35" t="s">
        <v>10</v>
      </c>
      <c r="B90" s="202" t="s">
        <v>88</v>
      </c>
      <c r="C90" s="203"/>
      <c r="D90" s="203"/>
      <c r="E90" s="203"/>
      <c r="F90" s="203"/>
      <c r="G90" s="204"/>
      <c r="H90" s="41"/>
      <c r="I90" s="70">
        <f t="shared" si="1"/>
        <v>0</v>
      </c>
      <c r="J90" s="102"/>
      <c r="K90" s="1"/>
      <c r="L90" s="1"/>
      <c r="M90" s="1"/>
      <c r="N90" s="1"/>
      <c r="O90" s="1"/>
    </row>
    <row r="91" spans="1:15" ht="12.75" customHeight="1">
      <c r="A91" s="35" t="s">
        <v>12</v>
      </c>
      <c r="B91" s="202" t="s">
        <v>89</v>
      </c>
      <c r="C91" s="203"/>
      <c r="D91" s="203"/>
      <c r="E91" s="203"/>
      <c r="F91" s="203"/>
      <c r="G91" s="204"/>
      <c r="H91" s="41"/>
      <c r="I91" s="70">
        <f t="shared" si="1"/>
        <v>0</v>
      </c>
      <c r="J91" s="102"/>
      <c r="K91" s="1"/>
      <c r="L91" s="192" t="s">
        <v>225</v>
      </c>
      <c r="M91" s="192"/>
      <c r="N91" s="192"/>
      <c r="O91" s="192"/>
    </row>
    <row r="92" spans="1:15" ht="12.75" customHeight="1">
      <c r="A92" s="35" t="s">
        <v>35</v>
      </c>
      <c r="B92" s="202" t="s">
        <v>90</v>
      </c>
      <c r="C92" s="203"/>
      <c r="D92" s="203"/>
      <c r="E92" s="203"/>
      <c r="F92" s="203"/>
      <c r="G92" s="204"/>
      <c r="H92" s="41"/>
      <c r="I92" s="70">
        <f t="shared" si="1"/>
        <v>0</v>
      </c>
      <c r="J92" s="102"/>
      <c r="K92" s="1"/>
      <c r="L92" s="192"/>
      <c r="M92" s="192"/>
      <c r="N92" s="192"/>
      <c r="O92" s="192"/>
    </row>
    <row r="93" spans="1:15">
      <c r="A93" s="35" t="s">
        <v>37</v>
      </c>
      <c r="B93" s="202" t="s">
        <v>91</v>
      </c>
      <c r="C93" s="203"/>
      <c r="D93" s="203"/>
      <c r="E93" s="203"/>
      <c r="F93" s="203"/>
      <c r="G93" s="204"/>
      <c r="H93" s="41"/>
      <c r="I93" s="70">
        <f t="shared" si="1"/>
        <v>0</v>
      </c>
      <c r="J93" s="102"/>
      <c r="K93" s="1"/>
      <c r="L93" s="192"/>
      <c r="M93" s="192"/>
      <c r="N93" s="192"/>
      <c r="O93" s="192"/>
    </row>
    <row r="94" spans="1:15" ht="15" customHeight="1">
      <c r="A94" s="205" t="s">
        <v>92</v>
      </c>
      <c r="B94" s="203"/>
      <c r="C94" s="203"/>
      <c r="D94" s="203"/>
      <c r="E94" s="203"/>
      <c r="F94" s="203"/>
      <c r="G94" s="204"/>
      <c r="H94" s="55">
        <f>TRUNC(SUM(H88:H93),2)</f>
        <v>0</v>
      </c>
      <c r="I94" s="44">
        <f>TRUNC(SUM(I88:I93),2)</f>
        <v>0</v>
      </c>
      <c r="J94" s="102"/>
      <c r="K94" s="1"/>
      <c r="L94" s="192"/>
      <c r="M94" s="192"/>
      <c r="N94" s="192"/>
      <c r="O94" s="192"/>
    </row>
    <row r="95" spans="1:15">
      <c r="A95" s="310"/>
      <c r="B95" s="203"/>
      <c r="C95" s="203"/>
      <c r="D95" s="203"/>
      <c r="E95" s="203"/>
      <c r="F95" s="203"/>
      <c r="G95" s="203"/>
      <c r="H95" s="203"/>
      <c r="I95" s="203"/>
      <c r="J95" s="102"/>
      <c r="K95" s="1"/>
      <c r="L95" s="1"/>
      <c r="M95" s="1"/>
      <c r="N95" s="1"/>
      <c r="O95" s="1"/>
    </row>
    <row r="96" spans="1:15">
      <c r="A96" s="207" t="s">
        <v>93</v>
      </c>
      <c r="B96" s="203"/>
      <c r="C96" s="203"/>
      <c r="D96" s="203"/>
      <c r="E96" s="203"/>
      <c r="F96" s="203"/>
      <c r="G96" s="204"/>
      <c r="H96" s="74" t="s">
        <v>29</v>
      </c>
      <c r="I96" s="75" t="s">
        <v>30</v>
      </c>
      <c r="J96" s="102"/>
      <c r="K96" s="1"/>
      <c r="L96" s="1"/>
      <c r="M96" s="1"/>
      <c r="N96" s="1"/>
      <c r="O96" s="1"/>
    </row>
    <row r="97" spans="1:15">
      <c r="A97" s="35" t="s">
        <v>2</v>
      </c>
      <c r="B97" s="202" t="s">
        <v>94</v>
      </c>
      <c r="C97" s="203"/>
      <c r="D97" s="203"/>
      <c r="E97" s="203"/>
      <c r="F97" s="203"/>
      <c r="G97" s="204"/>
      <c r="H97" s="48">
        <v>0</v>
      </c>
      <c r="I97" s="70">
        <f>$I$31*H97</f>
        <v>0</v>
      </c>
      <c r="J97" s="102"/>
      <c r="K97" s="1"/>
      <c r="L97" s="1"/>
      <c r="M97" s="1"/>
      <c r="N97" s="1"/>
      <c r="O97" s="1"/>
    </row>
    <row r="98" spans="1:15">
      <c r="A98" s="205" t="s">
        <v>95</v>
      </c>
      <c r="B98" s="203"/>
      <c r="C98" s="203"/>
      <c r="D98" s="203"/>
      <c r="E98" s="203"/>
      <c r="F98" s="203"/>
      <c r="G98" s="204"/>
      <c r="H98" s="52">
        <f>TRUNC(SUM(H97),4)</f>
        <v>0</v>
      </c>
      <c r="I98" s="44">
        <f>TRUNC(SUM(I97),2)</f>
        <v>0</v>
      </c>
      <c r="J98" s="102"/>
      <c r="K98" s="1"/>
      <c r="L98" s="1"/>
      <c r="M98" s="1"/>
      <c r="N98" s="1"/>
      <c r="O98" s="1"/>
    </row>
    <row r="99" spans="1:15">
      <c r="A99" s="309"/>
      <c r="B99" s="244"/>
      <c r="C99" s="244"/>
      <c r="D99" s="244"/>
      <c r="E99" s="244"/>
      <c r="F99" s="244"/>
      <c r="G99" s="244"/>
      <c r="H99" s="244"/>
      <c r="I99" s="244"/>
      <c r="J99" s="102"/>
      <c r="K99" s="1"/>
      <c r="L99" s="1"/>
      <c r="M99" s="1"/>
      <c r="N99" s="1"/>
      <c r="O99" s="1"/>
    </row>
    <row r="100" spans="1:15">
      <c r="A100" s="206" t="s">
        <v>96</v>
      </c>
      <c r="B100" s="203"/>
      <c r="C100" s="203"/>
      <c r="D100" s="203"/>
      <c r="E100" s="203"/>
      <c r="F100" s="203"/>
      <c r="G100" s="203"/>
      <c r="H100" s="203"/>
      <c r="I100" s="204"/>
      <c r="J100" s="102"/>
      <c r="K100" s="1"/>
      <c r="L100" s="1"/>
      <c r="M100" s="1"/>
      <c r="N100" s="1"/>
      <c r="O100" s="1"/>
    </row>
    <row r="101" spans="1:15">
      <c r="A101" s="205" t="s">
        <v>97</v>
      </c>
      <c r="B101" s="203"/>
      <c r="C101" s="203"/>
      <c r="D101" s="203"/>
      <c r="E101" s="203"/>
      <c r="F101" s="203"/>
      <c r="G101" s="203"/>
      <c r="H101" s="204"/>
      <c r="I101" s="36" t="s">
        <v>30</v>
      </c>
      <c r="J101" s="102"/>
      <c r="K101" s="1"/>
      <c r="L101" s="1"/>
      <c r="M101" s="1"/>
      <c r="N101" s="1"/>
      <c r="O101" s="1"/>
    </row>
    <row r="102" spans="1:15">
      <c r="A102" s="35" t="s">
        <v>98</v>
      </c>
      <c r="B102" s="248" t="s">
        <v>99</v>
      </c>
      <c r="C102" s="203"/>
      <c r="D102" s="203"/>
      <c r="E102" s="203"/>
      <c r="F102" s="203"/>
      <c r="G102" s="203"/>
      <c r="H102" s="204"/>
      <c r="I102" s="70">
        <f>I94</f>
        <v>0</v>
      </c>
      <c r="J102" s="40"/>
      <c r="K102" s="1"/>
      <c r="L102" s="1"/>
      <c r="M102" s="1"/>
      <c r="N102" s="1"/>
      <c r="O102" s="1"/>
    </row>
    <row r="103" spans="1:15">
      <c r="A103" s="35" t="s">
        <v>100</v>
      </c>
      <c r="B103" s="248" t="s">
        <v>101</v>
      </c>
      <c r="C103" s="203"/>
      <c r="D103" s="203"/>
      <c r="E103" s="203"/>
      <c r="F103" s="203"/>
      <c r="G103" s="203"/>
      <c r="H103" s="204"/>
      <c r="I103" s="70">
        <f>I98</f>
        <v>0</v>
      </c>
      <c r="J103" s="40"/>
      <c r="K103" s="1"/>
      <c r="L103" s="1"/>
      <c r="M103" s="1"/>
      <c r="N103" s="1"/>
      <c r="O103" s="1"/>
    </row>
    <row r="104" spans="1:15">
      <c r="A104" s="205" t="s">
        <v>102</v>
      </c>
      <c r="B104" s="203"/>
      <c r="C104" s="203"/>
      <c r="D104" s="203"/>
      <c r="E104" s="203"/>
      <c r="F104" s="203"/>
      <c r="G104" s="203"/>
      <c r="H104" s="204"/>
      <c r="I104" s="44">
        <f>TRUNC(SUM(I102:I103),2)</f>
        <v>0</v>
      </c>
      <c r="J104" s="40"/>
      <c r="K104" s="1"/>
      <c r="L104" s="1"/>
      <c r="M104" s="1"/>
      <c r="N104" s="1"/>
      <c r="O104" s="1"/>
    </row>
    <row r="105" spans="1:15">
      <c r="A105" s="291"/>
      <c r="B105" s="230"/>
      <c r="C105" s="230"/>
      <c r="D105" s="230"/>
      <c r="E105" s="230"/>
      <c r="F105" s="230"/>
      <c r="G105" s="230"/>
      <c r="H105" s="230"/>
      <c r="I105" s="230"/>
      <c r="J105" s="40"/>
      <c r="K105" s="1"/>
      <c r="L105" s="1"/>
      <c r="M105" s="1"/>
      <c r="N105" s="1"/>
      <c r="O105" s="1"/>
    </row>
    <row r="106" spans="1:15">
      <c r="A106" s="206" t="s">
        <v>103</v>
      </c>
      <c r="B106" s="203"/>
      <c r="C106" s="203"/>
      <c r="D106" s="203"/>
      <c r="E106" s="203"/>
      <c r="F106" s="203"/>
      <c r="G106" s="203"/>
      <c r="H106" s="203"/>
      <c r="I106" s="204"/>
      <c r="J106" s="40"/>
      <c r="K106" s="1"/>
      <c r="L106" s="1"/>
      <c r="M106" s="1"/>
      <c r="N106" s="1"/>
      <c r="O106" s="1"/>
    </row>
    <row r="107" spans="1:15">
      <c r="A107" s="35">
        <v>5</v>
      </c>
      <c r="B107" s="205" t="s">
        <v>104</v>
      </c>
      <c r="C107" s="203"/>
      <c r="D107" s="203"/>
      <c r="E107" s="203"/>
      <c r="F107" s="203"/>
      <c r="G107" s="204"/>
      <c r="H107" s="35"/>
      <c r="I107" s="36" t="s">
        <v>30</v>
      </c>
      <c r="J107" s="102"/>
      <c r="K107" s="1"/>
      <c r="L107" s="1"/>
      <c r="M107" s="1"/>
      <c r="N107" s="1"/>
      <c r="O107" s="1"/>
    </row>
    <row r="108" spans="1:15">
      <c r="A108" s="35" t="s">
        <v>2</v>
      </c>
      <c r="B108" s="236" t="s">
        <v>105</v>
      </c>
      <c r="C108" s="203"/>
      <c r="D108" s="203"/>
      <c r="E108" s="203"/>
      <c r="F108" s="203"/>
      <c r="G108" s="204"/>
      <c r="H108" s="37"/>
      <c r="I108" s="38"/>
      <c r="J108" s="102"/>
      <c r="K108" s="1"/>
      <c r="L108" s="1"/>
      <c r="M108" s="1"/>
      <c r="N108" s="1"/>
      <c r="O108" s="1"/>
    </row>
    <row r="109" spans="1:15">
      <c r="A109" s="35" t="s">
        <v>5</v>
      </c>
      <c r="B109" s="236" t="s">
        <v>107</v>
      </c>
      <c r="C109" s="203"/>
      <c r="D109" s="203"/>
      <c r="E109" s="203"/>
      <c r="F109" s="203"/>
      <c r="G109" s="204"/>
      <c r="H109" s="37"/>
      <c r="I109" s="68"/>
      <c r="J109" s="102"/>
      <c r="K109" s="8"/>
      <c r="L109" s="8"/>
      <c r="M109" s="8"/>
      <c r="N109" s="8"/>
      <c r="O109" s="8"/>
    </row>
    <row r="110" spans="1:15">
      <c r="A110" s="76" t="s">
        <v>10</v>
      </c>
      <c r="B110" s="236" t="s">
        <v>171</v>
      </c>
      <c r="C110" s="203"/>
      <c r="D110" s="203"/>
      <c r="E110" s="203"/>
      <c r="F110" s="203"/>
      <c r="G110" s="204"/>
      <c r="H110" s="37"/>
      <c r="I110" s="38">
        <f>'MATERIAIS e EQUIPAMENTOS - DF'!B81</f>
        <v>0</v>
      </c>
      <c r="J110" s="102"/>
      <c r="K110" s="1"/>
      <c r="L110" s="1"/>
      <c r="M110" s="1"/>
      <c r="N110" s="1"/>
      <c r="O110" s="1"/>
    </row>
    <row r="111" spans="1:15">
      <c r="A111" s="76" t="s">
        <v>12</v>
      </c>
      <c r="B111" s="236" t="s">
        <v>108</v>
      </c>
      <c r="C111" s="203"/>
      <c r="D111" s="203"/>
      <c r="E111" s="203"/>
      <c r="F111" s="203"/>
      <c r="G111" s="204"/>
      <c r="H111" s="37"/>
      <c r="I111" s="38"/>
      <c r="J111" s="102"/>
      <c r="K111" s="1"/>
      <c r="L111" s="1"/>
      <c r="M111" s="1"/>
      <c r="N111" s="1"/>
      <c r="O111" s="1"/>
    </row>
    <row r="112" spans="1:15">
      <c r="A112" s="205" t="s">
        <v>109</v>
      </c>
      <c r="B112" s="203"/>
      <c r="C112" s="203"/>
      <c r="D112" s="203"/>
      <c r="E112" s="203"/>
      <c r="F112" s="203"/>
      <c r="G112" s="204"/>
      <c r="H112" s="52" t="s">
        <v>106</v>
      </c>
      <c r="I112" s="77">
        <f>TRUNC(SUM(I108:I111),2)</f>
        <v>0</v>
      </c>
      <c r="J112" s="102"/>
      <c r="K112" s="1"/>
      <c r="L112" s="1"/>
      <c r="M112" s="1"/>
      <c r="N112" s="1"/>
      <c r="O112" s="1"/>
    </row>
    <row r="113" spans="1:15">
      <c r="A113" s="291"/>
      <c r="B113" s="230"/>
      <c r="C113" s="230"/>
      <c r="D113" s="230"/>
      <c r="E113" s="230"/>
      <c r="F113" s="230"/>
      <c r="G113" s="230"/>
      <c r="H113" s="230"/>
      <c r="I113" s="230"/>
      <c r="J113" s="102"/>
      <c r="K113" s="1"/>
      <c r="L113" s="1"/>
      <c r="M113" s="1"/>
      <c r="N113" s="1"/>
      <c r="O113" s="1"/>
    </row>
    <row r="114" spans="1:15">
      <c r="A114" s="206" t="s">
        <v>110</v>
      </c>
      <c r="B114" s="203"/>
      <c r="C114" s="203"/>
      <c r="D114" s="203"/>
      <c r="E114" s="203"/>
      <c r="F114" s="203"/>
      <c r="G114" s="203"/>
      <c r="H114" s="203"/>
      <c r="I114" s="204"/>
      <c r="J114" s="102"/>
      <c r="K114" s="1"/>
      <c r="L114" s="1"/>
      <c r="M114" s="1"/>
      <c r="N114" s="1"/>
      <c r="O114" s="1"/>
    </row>
    <row r="115" spans="1:15">
      <c r="A115" s="35">
        <v>6</v>
      </c>
      <c r="B115" s="205" t="s">
        <v>111</v>
      </c>
      <c r="C115" s="203"/>
      <c r="D115" s="203"/>
      <c r="E115" s="203"/>
      <c r="F115" s="203"/>
      <c r="G115" s="204"/>
      <c r="H115" s="35" t="s">
        <v>29</v>
      </c>
      <c r="I115" s="36" t="s">
        <v>30</v>
      </c>
      <c r="J115" s="102"/>
      <c r="K115" s="1"/>
      <c r="L115" s="1"/>
      <c r="M115" s="1"/>
      <c r="N115" s="1"/>
      <c r="O115" s="1"/>
    </row>
    <row r="116" spans="1:15">
      <c r="A116" s="35" t="s">
        <v>2</v>
      </c>
      <c r="B116" s="202" t="s">
        <v>112</v>
      </c>
      <c r="C116" s="203"/>
      <c r="D116" s="203"/>
      <c r="E116" s="203"/>
      <c r="F116" s="203"/>
      <c r="G116" s="204"/>
      <c r="H116" s="109"/>
      <c r="I116" s="70">
        <f>TRUNC(H116*I141,2)</f>
        <v>0</v>
      </c>
      <c r="J116" s="102"/>
      <c r="K116" s="1"/>
      <c r="L116" s="1"/>
      <c r="M116" s="1"/>
      <c r="N116" s="1"/>
      <c r="O116" s="1"/>
    </row>
    <row r="117" spans="1:15">
      <c r="A117" s="35" t="s">
        <v>5</v>
      </c>
      <c r="B117" s="202" t="s">
        <v>113</v>
      </c>
      <c r="C117" s="203"/>
      <c r="D117" s="203"/>
      <c r="E117" s="203"/>
      <c r="F117" s="203"/>
      <c r="G117" s="204"/>
      <c r="H117" s="109"/>
      <c r="I117" s="70">
        <f>TRUNC(H117*(I116+I141),2)</f>
        <v>0</v>
      </c>
      <c r="J117" s="102"/>
      <c r="K117" s="1"/>
      <c r="L117" s="1"/>
      <c r="M117" s="1"/>
      <c r="N117" s="1"/>
      <c r="O117" s="1"/>
    </row>
    <row r="118" spans="1:15">
      <c r="A118" s="35" t="s">
        <v>10</v>
      </c>
      <c r="B118" s="273" t="s">
        <v>114</v>
      </c>
      <c r="C118" s="203"/>
      <c r="D118" s="203"/>
      <c r="E118" s="203"/>
      <c r="F118" s="203"/>
      <c r="G118" s="204"/>
      <c r="H118" s="48"/>
      <c r="I118" s="70"/>
      <c r="J118" s="102"/>
      <c r="K118" s="1"/>
      <c r="L118" s="1"/>
      <c r="M118" s="1"/>
      <c r="N118" s="1"/>
      <c r="O118" s="1"/>
    </row>
    <row r="119" spans="1:15">
      <c r="A119" s="35" t="s">
        <v>115</v>
      </c>
      <c r="B119" s="202" t="s">
        <v>116</v>
      </c>
      <c r="C119" s="203"/>
      <c r="D119" s="203"/>
      <c r="E119" s="203"/>
      <c r="F119" s="203"/>
      <c r="G119" s="204"/>
      <c r="H119" s="48"/>
      <c r="I119" s="70">
        <f>TRUNC(H119*I130,2)</f>
        <v>0</v>
      </c>
      <c r="J119" s="189"/>
      <c r="K119" s="190"/>
      <c r="L119" s="191"/>
      <c r="M119" s="1"/>
      <c r="N119" s="1"/>
      <c r="O119" s="1"/>
    </row>
    <row r="120" spans="1:15">
      <c r="A120" s="35" t="s">
        <v>117</v>
      </c>
      <c r="B120" s="202" t="s">
        <v>118</v>
      </c>
      <c r="C120" s="203"/>
      <c r="D120" s="203"/>
      <c r="E120" s="203"/>
      <c r="F120" s="203"/>
      <c r="G120" s="204"/>
      <c r="H120" s="48"/>
      <c r="I120" s="70">
        <f>TRUNC(H120*I130,2)</f>
        <v>0</v>
      </c>
      <c r="J120" s="189"/>
      <c r="K120" s="190"/>
      <c r="L120" s="191"/>
      <c r="M120" s="1"/>
      <c r="N120" s="1"/>
      <c r="O120" s="1"/>
    </row>
    <row r="121" spans="1:15">
      <c r="A121" s="35" t="s">
        <v>119</v>
      </c>
      <c r="B121" s="202" t="s">
        <v>120</v>
      </c>
      <c r="C121" s="203"/>
      <c r="D121" s="203"/>
      <c r="E121" s="203"/>
      <c r="F121" s="203"/>
      <c r="G121" s="204"/>
      <c r="H121" s="48"/>
      <c r="I121" s="70">
        <f>TRUNC(H121*I130,2)</f>
        <v>0</v>
      </c>
      <c r="J121" s="189"/>
      <c r="K121" s="190"/>
      <c r="L121" s="191"/>
      <c r="M121" s="1"/>
      <c r="N121" s="1"/>
      <c r="O121" s="1"/>
    </row>
    <row r="122" spans="1:15">
      <c r="A122" s="100" t="s">
        <v>172</v>
      </c>
      <c r="B122" s="275" t="s">
        <v>173</v>
      </c>
      <c r="C122" s="275"/>
      <c r="D122" s="275"/>
      <c r="E122" s="275"/>
      <c r="F122" s="275"/>
      <c r="G122" s="276"/>
      <c r="H122" s="48"/>
      <c r="I122" s="70">
        <f>TRUNC(H122*I130,2)</f>
        <v>0</v>
      </c>
      <c r="J122" s="102"/>
      <c r="K122" s="1"/>
      <c r="L122" s="1"/>
      <c r="M122" s="1"/>
      <c r="N122" s="1"/>
      <c r="O122" s="1"/>
    </row>
    <row r="123" spans="1:15">
      <c r="A123" s="205" t="s">
        <v>121</v>
      </c>
      <c r="B123" s="203"/>
      <c r="C123" s="203"/>
      <c r="D123" s="203"/>
      <c r="E123" s="203"/>
      <c r="F123" s="203"/>
      <c r="G123" s="204"/>
      <c r="H123" s="52">
        <f>SUM(H116:H122)</f>
        <v>0</v>
      </c>
      <c r="I123" s="44">
        <f>TRUNC(SUM(I116:I122),2)</f>
        <v>0</v>
      </c>
      <c r="J123" s="102"/>
      <c r="K123" s="1"/>
      <c r="L123" s="1"/>
      <c r="M123" s="1"/>
      <c r="N123" s="1"/>
      <c r="O123" s="1"/>
    </row>
    <row r="124" spans="1:15">
      <c r="A124" s="108"/>
      <c r="B124" s="277"/>
      <c r="C124" s="218"/>
      <c r="D124" s="218"/>
      <c r="E124" s="218"/>
      <c r="F124" s="218"/>
      <c r="G124" s="218"/>
      <c r="H124" s="218"/>
      <c r="I124" s="218"/>
      <c r="J124" s="102"/>
      <c r="K124" s="1"/>
      <c r="L124" s="1"/>
      <c r="M124" s="1"/>
      <c r="N124" s="1"/>
      <c r="O124" s="1"/>
    </row>
    <row r="125" spans="1:15">
      <c r="A125" s="79" t="s">
        <v>122</v>
      </c>
      <c r="B125" s="279" t="s">
        <v>123</v>
      </c>
      <c r="C125" s="230"/>
      <c r="D125" s="230"/>
      <c r="E125" s="230"/>
      <c r="F125" s="230"/>
      <c r="G125" s="230"/>
      <c r="H125" s="80">
        <f>TRUNC(H119+H120+H121+H122,4)</f>
        <v>0</v>
      </c>
      <c r="I125" s="81"/>
      <c r="J125" s="102"/>
      <c r="K125" s="1"/>
      <c r="L125" s="1"/>
      <c r="M125" s="1"/>
      <c r="N125" s="1"/>
      <c r="O125" s="1"/>
    </row>
    <row r="126" spans="1:15">
      <c r="A126" s="82"/>
      <c r="B126" s="278">
        <v>100</v>
      </c>
      <c r="C126" s="218"/>
      <c r="D126" s="218"/>
      <c r="E126" s="218"/>
      <c r="F126" s="218"/>
      <c r="G126" s="218"/>
      <c r="H126" s="83"/>
      <c r="I126" s="84"/>
      <c r="J126" s="102"/>
      <c r="K126" s="1"/>
      <c r="L126" s="1"/>
      <c r="M126" s="1"/>
      <c r="N126" s="1"/>
      <c r="O126" s="1"/>
    </row>
    <row r="127" spans="1:15">
      <c r="A127" s="85"/>
      <c r="B127" s="103"/>
      <c r="C127" s="103"/>
      <c r="D127" s="103"/>
      <c r="E127" s="103"/>
      <c r="F127" s="103"/>
      <c r="G127" s="103"/>
      <c r="H127" s="83"/>
      <c r="I127" s="84"/>
      <c r="J127" s="102"/>
      <c r="K127" s="1"/>
      <c r="L127" s="1"/>
      <c r="M127" s="1"/>
      <c r="N127" s="1"/>
      <c r="O127" s="1"/>
    </row>
    <row r="128" spans="1:15">
      <c r="A128" s="82" t="s">
        <v>124</v>
      </c>
      <c r="B128" s="278" t="s">
        <v>125</v>
      </c>
      <c r="C128" s="218"/>
      <c r="D128" s="218"/>
      <c r="E128" s="218"/>
      <c r="F128" s="218"/>
      <c r="G128" s="218"/>
      <c r="H128" s="83"/>
      <c r="I128" s="84">
        <f>TRUNC(I141+I116+I117,2)</f>
        <v>0</v>
      </c>
      <c r="J128" s="102"/>
      <c r="K128" s="1"/>
      <c r="L128" s="1"/>
      <c r="M128" s="1"/>
      <c r="N128" s="1"/>
      <c r="O128" s="1"/>
    </row>
    <row r="129" spans="1:15">
      <c r="A129" s="82"/>
      <c r="B129" s="103"/>
      <c r="C129" s="103"/>
      <c r="D129" s="103"/>
      <c r="E129" s="103"/>
      <c r="F129" s="103"/>
      <c r="G129" s="103"/>
      <c r="H129" s="83"/>
      <c r="I129" s="84"/>
      <c r="J129" s="102"/>
      <c r="K129" s="1"/>
      <c r="L129" s="1"/>
      <c r="M129" s="1"/>
      <c r="N129" s="1"/>
      <c r="O129" s="1"/>
    </row>
    <row r="130" spans="1:15">
      <c r="A130" s="82" t="s">
        <v>126</v>
      </c>
      <c r="B130" s="278" t="s">
        <v>127</v>
      </c>
      <c r="C130" s="218"/>
      <c r="D130" s="218"/>
      <c r="E130" s="218"/>
      <c r="F130" s="218"/>
      <c r="G130" s="218"/>
      <c r="H130" s="83"/>
      <c r="I130" s="84">
        <f>TRUNC(I128/(1-H125),2)</f>
        <v>0</v>
      </c>
      <c r="J130" s="102"/>
      <c r="K130" s="1"/>
      <c r="L130" s="1"/>
      <c r="M130" s="1"/>
      <c r="N130" s="1"/>
      <c r="O130" s="1"/>
    </row>
    <row r="131" spans="1:15">
      <c r="A131" s="82"/>
      <c r="B131" s="103"/>
      <c r="C131" s="103"/>
      <c r="D131" s="103"/>
      <c r="E131" s="103"/>
      <c r="F131" s="103"/>
      <c r="G131" s="103"/>
      <c r="H131" s="83"/>
      <c r="I131" s="84"/>
      <c r="J131" s="102"/>
      <c r="K131" s="1"/>
      <c r="L131" s="1"/>
      <c r="M131" s="1"/>
      <c r="N131" s="1"/>
      <c r="O131" s="1"/>
    </row>
    <row r="132" spans="1:15">
      <c r="A132" s="87"/>
      <c r="B132" s="274" t="s">
        <v>128</v>
      </c>
      <c r="C132" s="244"/>
      <c r="D132" s="244"/>
      <c r="E132" s="244"/>
      <c r="F132" s="244"/>
      <c r="G132" s="244"/>
      <c r="H132" s="88"/>
      <c r="I132" s="89">
        <f>TRUNC(I130-I128,2)</f>
        <v>0</v>
      </c>
      <c r="J132" s="102"/>
      <c r="K132" s="1"/>
      <c r="L132" s="1"/>
      <c r="M132" s="1"/>
      <c r="N132" s="1"/>
      <c r="O132" s="1"/>
    </row>
    <row r="133" spans="1:15">
      <c r="A133" s="108"/>
      <c r="B133" s="108"/>
      <c r="C133" s="108"/>
      <c r="D133" s="108"/>
      <c r="E133" s="108"/>
      <c r="F133" s="108"/>
      <c r="G133" s="108"/>
      <c r="H133" s="108"/>
      <c r="I133" s="47"/>
      <c r="J133" s="102"/>
      <c r="K133" s="1"/>
      <c r="L133" s="1"/>
      <c r="M133" s="1"/>
      <c r="N133" s="1"/>
      <c r="O133" s="1"/>
    </row>
    <row r="134" spans="1:15">
      <c r="A134" s="292" t="s">
        <v>129</v>
      </c>
      <c r="B134" s="203"/>
      <c r="C134" s="203"/>
      <c r="D134" s="203"/>
      <c r="E134" s="203"/>
      <c r="F134" s="203"/>
      <c r="G134" s="203"/>
      <c r="H134" s="203"/>
      <c r="I134" s="204"/>
      <c r="J134" s="102"/>
      <c r="K134" s="1"/>
      <c r="L134" s="1"/>
      <c r="M134" s="1"/>
      <c r="N134" s="1"/>
      <c r="O134" s="1"/>
    </row>
    <row r="135" spans="1:15">
      <c r="A135" s="205" t="s">
        <v>130</v>
      </c>
      <c r="B135" s="203"/>
      <c r="C135" s="203"/>
      <c r="D135" s="203"/>
      <c r="E135" s="203"/>
      <c r="F135" s="203"/>
      <c r="G135" s="203"/>
      <c r="H135" s="204"/>
      <c r="I135" s="36" t="s">
        <v>30</v>
      </c>
      <c r="J135" s="102"/>
      <c r="K135" s="1"/>
      <c r="L135" s="1"/>
      <c r="M135" s="1"/>
      <c r="N135" s="1"/>
      <c r="O135" s="1"/>
    </row>
    <row r="136" spans="1:15">
      <c r="A136" s="34" t="s">
        <v>2</v>
      </c>
      <c r="B136" s="202" t="str">
        <f>A23</f>
        <v>MÓDULO 1 - COMPOSIÇÃO DA REMUNERAÇÃO</v>
      </c>
      <c r="C136" s="203"/>
      <c r="D136" s="203"/>
      <c r="E136" s="203"/>
      <c r="F136" s="203"/>
      <c r="G136" s="203"/>
      <c r="H136" s="204"/>
      <c r="I136" s="70">
        <f>I31</f>
        <v>0</v>
      </c>
      <c r="J136" s="102"/>
      <c r="K136" s="1"/>
      <c r="L136" s="1"/>
      <c r="M136" s="1"/>
      <c r="N136" s="1"/>
      <c r="O136" s="1"/>
    </row>
    <row r="137" spans="1:15">
      <c r="A137" s="34" t="s">
        <v>5</v>
      </c>
      <c r="B137" s="202" t="str">
        <f>A34</f>
        <v>MÓDULO 2 – ENCARGOS E BENEFÍCIOS ANUAIS, MENSAIS E DIÁRIOS</v>
      </c>
      <c r="C137" s="203"/>
      <c r="D137" s="203"/>
      <c r="E137" s="203"/>
      <c r="F137" s="203"/>
      <c r="G137" s="203"/>
      <c r="H137" s="204"/>
      <c r="I137" s="70">
        <f>I74</f>
        <v>0</v>
      </c>
      <c r="J137" s="102"/>
      <c r="K137" s="1"/>
      <c r="L137" s="1"/>
      <c r="M137" s="1"/>
      <c r="N137" s="1"/>
      <c r="O137" s="1"/>
    </row>
    <row r="138" spans="1:15">
      <c r="A138" s="34" t="s">
        <v>10</v>
      </c>
      <c r="B138" s="202" t="str">
        <f>A76</f>
        <v>MÓDULO 3 – PROVISÃO PARA RESCISÃO</v>
      </c>
      <c r="C138" s="203"/>
      <c r="D138" s="203"/>
      <c r="E138" s="203"/>
      <c r="F138" s="203"/>
      <c r="G138" s="203"/>
      <c r="H138" s="204"/>
      <c r="I138" s="70">
        <f>I84</f>
        <v>0</v>
      </c>
      <c r="J138" s="102"/>
      <c r="K138" s="1"/>
      <c r="L138" s="1"/>
      <c r="M138" s="1"/>
      <c r="N138" s="1"/>
      <c r="O138" s="1"/>
    </row>
    <row r="139" spans="1:15">
      <c r="A139" s="34" t="s">
        <v>12</v>
      </c>
      <c r="B139" s="202" t="str">
        <f>A86</f>
        <v>MÓDULO 4 – CUSTO DE REPOSIÇÃO DO PROFISSIONAL AUSENTE</v>
      </c>
      <c r="C139" s="203"/>
      <c r="D139" s="203"/>
      <c r="E139" s="203"/>
      <c r="F139" s="203"/>
      <c r="G139" s="203"/>
      <c r="H139" s="204"/>
      <c r="I139" s="70">
        <f>I104</f>
        <v>0</v>
      </c>
      <c r="J139" s="102"/>
      <c r="K139" s="1"/>
      <c r="L139" s="1"/>
      <c r="M139" s="1"/>
      <c r="N139" s="1"/>
      <c r="O139" s="1"/>
    </row>
    <row r="140" spans="1:15">
      <c r="A140" s="34" t="s">
        <v>35</v>
      </c>
      <c r="B140" s="202" t="str">
        <f>A106</f>
        <v>MÓDULO 5 – INSUMOS DIVERSOS</v>
      </c>
      <c r="C140" s="203"/>
      <c r="D140" s="203"/>
      <c r="E140" s="203"/>
      <c r="F140" s="203"/>
      <c r="G140" s="203"/>
      <c r="H140" s="204"/>
      <c r="I140" s="70">
        <f>I112</f>
        <v>0</v>
      </c>
      <c r="J140" s="102"/>
      <c r="K140" s="1"/>
      <c r="L140" s="1"/>
      <c r="M140" s="1"/>
      <c r="N140" s="1"/>
      <c r="O140" s="1"/>
    </row>
    <row r="141" spans="1:15">
      <c r="A141" s="35"/>
      <c r="B141" s="205" t="s">
        <v>131</v>
      </c>
      <c r="C141" s="203"/>
      <c r="D141" s="203"/>
      <c r="E141" s="203"/>
      <c r="F141" s="203"/>
      <c r="G141" s="203"/>
      <c r="H141" s="204"/>
      <c r="I141" s="44">
        <f>TRUNC(SUM(I136:I140),2)</f>
        <v>0</v>
      </c>
      <c r="J141" s="102"/>
      <c r="K141" s="1"/>
      <c r="L141" s="1"/>
      <c r="M141" s="1"/>
      <c r="N141" s="1"/>
      <c r="O141" s="1"/>
    </row>
    <row r="142" spans="1:15">
      <c r="A142" s="34" t="s">
        <v>37</v>
      </c>
      <c r="B142" s="202" t="str">
        <f>A114</f>
        <v>MÓDULO 6 – CUSTOS INDIRETOS, TRIBUTOS E LUCRO</v>
      </c>
      <c r="C142" s="203"/>
      <c r="D142" s="203"/>
      <c r="E142" s="203"/>
      <c r="F142" s="203"/>
      <c r="G142" s="203"/>
      <c r="H142" s="204"/>
      <c r="I142" s="70">
        <f>I123</f>
        <v>0</v>
      </c>
      <c r="J142" s="102"/>
      <c r="K142" s="1"/>
      <c r="L142" s="1"/>
      <c r="M142" s="1"/>
      <c r="N142" s="1"/>
      <c r="O142" s="1"/>
    </row>
    <row r="143" spans="1:15">
      <c r="A143" s="205" t="s">
        <v>132</v>
      </c>
      <c r="B143" s="203"/>
      <c r="C143" s="203"/>
      <c r="D143" s="203"/>
      <c r="E143" s="203"/>
      <c r="F143" s="203"/>
      <c r="G143" s="203"/>
      <c r="H143" s="204"/>
      <c r="I143" s="44">
        <f>TRUNC(SUM(I141:I142),2)</f>
        <v>0</v>
      </c>
      <c r="J143" s="102"/>
      <c r="K143" s="1"/>
      <c r="L143" s="1"/>
      <c r="M143" s="1"/>
      <c r="N143" s="1"/>
      <c r="O143" s="1"/>
    </row>
    <row r="144" spans="1:15">
      <c r="A144" s="102"/>
      <c r="B144" s="102"/>
      <c r="C144" s="102"/>
      <c r="D144" s="102"/>
      <c r="E144" s="102"/>
      <c r="F144" s="102"/>
      <c r="G144" s="102"/>
      <c r="H144" s="69"/>
      <c r="I144" s="90"/>
      <c r="J144" s="102"/>
      <c r="K144" s="1"/>
      <c r="L144" s="1"/>
      <c r="M144" s="1"/>
      <c r="N144" s="1"/>
      <c r="O144" s="1"/>
    </row>
    <row r="145" spans="1:15">
      <c r="A145" s="102"/>
      <c r="B145" s="102"/>
      <c r="C145" s="102"/>
      <c r="D145" s="91"/>
      <c r="E145" s="102"/>
      <c r="F145" s="91"/>
      <c r="G145" s="91"/>
      <c r="H145" s="108"/>
      <c r="I145" s="33"/>
      <c r="J145" s="102"/>
      <c r="K145" s="1"/>
      <c r="L145" s="1"/>
      <c r="M145" s="1"/>
      <c r="N145" s="1"/>
      <c r="O145" s="1"/>
    </row>
    <row r="146" spans="1:15">
      <c r="A146" s="102"/>
      <c r="B146" s="102"/>
      <c r="C146" s="102"/>
      <c r="D146" s="91"/>
      <c r="E146" s="102"/>
      <c r="F146" s="91"/>
      <c r="G146" s="91"/>
      <c r="H146" s="108"/>
      <c r="I146" s="33"/>
      <c r="J146" s="102"/>
      <c r="K146" s="1"/>
      <c r="L146" s="1"/>
      <c r="M146" s="1"/>
      <c r="N146" s="1"/>
      <c r="O146" s="1"/>
    </row>
    <row r="147" spans="1:15">
      <c r="A147" s="107"/>
      <c r="B147" s="107"/>
      <c r="C147" s="107"/>
      <c r="D147" s="1"/>
      <c r="E147" s="107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>
      <c r="A148" s="107"/>
      <c r="B148" s="107"/>
      <c r="C148" s="107"/>
      <c r="D148" s="1"/>
      <c r="E148" s="107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>
      <c r="A149" s="6" t="s">
        <v>133</v>
      </c>
      <c r="B149" s="6" t="e">
        <f>I142/I25</f>
        <v>#DIV/0!</v>
      </c>
      <c r="C149" s="107"/>
      <c r="D149" s="1"/>
      <c r="E149" s="107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>
      <c r="A150" s="9"/>
      <c r="B150" s="6"/>
      <c r="C150" s="107"/>
      <c r="D150" s="1"/>
      <c r="E150" s="7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24" customHeight="1">
      <c r="A152" s="98"/>
      <c r="B152" s="98"/>
      <c r="C152" s="136"/>
      <c r="D152" s="1"/>
      <c r="E152" s="1"/>
      <c r="F152" s="1"/>
      <c r="G152" s="174" t="s">
        <v>281</v>
      </c>
      <c r="H152" s="1"/>
      <c r="I152" s="1"/>
      <c r="J152" s="1"/>
      <c r="K152" s="1"/>
      <c r="L152" s="1"/>
      <c r="M152" s="1"/>
      <c r="N152" s="1"/>
      <c r="O152" s="1"/>
    </row>
    <row r="153" spans="1:15" ht="32.25" customHeight="1">
      <c r="A153" s="313" t="s">
        <v>134</v>
      </c>
      <c r="B153" s="314"/>
      <c r="C153" s="138">
        <f>TRUNC((I143*E14),2)</f>
        <v>0</v>
      </c>
      <c r="D153" s="1"/>
      <c r="E153" s="1"/>
      <c r="F153" s="1"/>
      <c r="G153" s="138">
        <f>TRUNC(((I143/30)*1),2)</f>
        <v>0</v>
      </c>
      <c r="H153" s="173" t="s">
        <v>303</v>
      </c>
      <c r="I153" s="1"/>
      <c r="J153" s="1"/>
      <c r="K153" s="1"/>
      <c r="L153" s="1"/>
      <c r="M153" s="1"/>
      <c r="N153" s="1"/>
      <c r="O153" s="1"/>
    </row>
    <row r="154" spans="1:15">
      <c r="A154" s="312"/>
      <c r="B154" s="196"/>
      <c r="C154" s="197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31.5" customHeight="1">
      <c r="A155" s="315" t="s">
        <v>176</v>
      </c>
      <c r="B155" s="272"/>
      <c r="C155" s="17">
        <f>TRUNC((C153*20),2)</f>
        <v>0</v>
      </c>
      <c r="D155" s="1"/>
      <c r="E155" s="1"/>
      <c r="F155" s="1"/>
      <c r="G155" s="17">
        <f>TRUNC((G153*4),2)</f>
        <v>0</v>
      </c>
      <c r="H155" s="175" t="s">
        <v>282</v>
      </c>
      <c r="I155" s="1"/>
      <c r="J155" s="1"/>
      <c r="K155" s="1"/>
      <c r="L155" s="1"/>
      <c r="M155" s="1"/>
      <c r="N155" s="1"/>
      <c r="O155" s="1"/>
    </row>
  </sheetData>
  <mergeCells count="177">
    <mergeCell ref="A1:I2"/>
    <mergeCell ref="A3:I3"/>
    <mergeCell ref="A4:I4"/>
    <mergeCell ref="A6:I6"/>
    <mergeCell ref="B7:G7"/>
    <mergeCell ref="H7:I7"/>
    <mergeCell ref="A12:I12"/>
    <mergeCell ref="A13:B13"/>
    <mergeCell ref="C13:D13"/>
    <mergeCell ref="E13:I13"/>
    <mergeCell ref="A14:B14"/>
    <mergeCell ref="C14:D14"/>
    <mergeCell ref="E14:I14"/>
    <mergeCell ref="B8:G8"/>
    <mergeCell ref="H8:I8"/>
    <mergeCell ref="B9:G9"/>
    <mergeCell ref="H9:I9"/>
    <mergeCell ref="B10:G10"/>
    <mergeCell ref="H10:I10"/>
    <mergeCell ref="B20:G20"/>
    <mergeCell ref="H20:I20"/>
    <mergeCell ref="B21:G21"/>
    <mergeCell ref="H21:I21"/>
    <mergeCell ref="A22:I22"/>
    <mergeCell ref="A23:I23"/>
    <mergeCell ref="A16:I16"/>
    <mergeCell ref="B17:G17"/>
    <mergeCell ref="H17:I17"/>
    <mergeCell ref="B18:G18"/>
    <mergeCell ref="H18:I18"/>
    <mergeCell ref="B19:G19"/>
    <mergeCell ref="H19:I19"/>
    <mergeCell ref="B30:G30"/>
    <mergeCell ref="A31:H31"/>
    <mergeCell ref="A32:I32"/>
    <mergeCell ref="A34:I34"/>
    <mergeCell ref="L34:O34"/>
    <mergeCell ref="A35:G35"/>
    <mergeCell ref="L35:O35"/>
    <mergeCell ref="B24:G24"/>
    <mergeCell ref="B25:G25"/>
    <mergeCell ref="B26:G26"/>
    <mergeCell ref="B27:G27"/>
    <mergeCell ref="B28:G28"/>
    <mergeCell ref="B29:G29"/>
    <mergeCell ref="B39:G39"/>
    <mergeCell ref="A40:G40"/>
    <mergeCell ref="L40:O40"/>
    <mergeCell ref="A41:I41"/>
    <mergeCell ref="A42:I42"/>
    <mergeCell ref="A43:I43"/>
    <mergeCell ref="B36:G36"/>
    <mergeCell ref="M36:O36"/>
    <mergeCell ref="B37:G37"/>
    <mergeCell ref="M37:O37"/>
    <mergeCell ref="B38:G38"/>
    <mergeCell ref="M38:O38"/>
    <mergeCell ref="B48:G49"/>
    <mergeCell ref="I48:I49"/>
    <mergeCell ref="M48:O48"/>
    <mergeCell ref="M49:O49"/>
    <mergeCell ref="B50:G50"/>
    <mergeCell ref="M50:O50"/>
    <mergeCell ref="A44:I44"/>
    <mergeCell ref="A45:G45"/>
    <mergeCell ref="L45:O45"/>
    <mergeCell ref="B46:G46"/>
    <mergeCell ref="L46:O46"/>
    <mergeCell ref="B47:G47"/>
    <mergeCell ref="M47:O47"/>
    <mergeCell ref="B54:G54"/>
    <mergeCell ref="M54:O54"/>
    <mergeCell ref="A55:G55"/>
    <mergeCell ref="A56:I56"/>
    <mergeCell ref="M56:O56"/>
    <mergeCell ref="A57:G57"/>
    <mergeCell ref="L57:O57"/>
    <mergeCell ref="B51:G51"/>
    <mergeCell ref="M51:O51"/>
    <mergeCell ref="B52:G52"/>
    <mergeCell ref="M52:O52"/>
    <mergeCell ref="B53:G53"/>
    <mergeCell ref="M53:O53"/>
    <mergeCell ref="L75:O80"/>
    <mergeCell ref="B62:G62"/>
    <mergeCell ref="A63:H63"/>
    <mergeCell ref="A64:I64"/>
    <mergeCell ref="A65:I65"/>
    <mergeCell ref="A66:I66"/>
    <mergeCell ref="A67:I67"/>
    <mergeCell ref="B58:G58"/>
    <mergeCell ref="L58:O58"/>
    <mergeCell ref="B59:G59"/>
    <mergeCell ref="L59:O59"/>
    <mergeCell ref="B60:G60"/>
    <mergeCell ref="B61:G61"/>
    <mergeCell ref="A74:H74"/>
    <mergeCell ref="A76:I76"/>
    <mergeCell ref="B77:G77"/>
    <mergeCell ref="B78:G78"/>
    <mergeCell ref="B79:G79"/>
    <mergeCell ref="B80:G80"/>
    <mergeCell ref="A68:I68"/>
    <mergeCell ref="A69:I69"/>
    <mergeCell ref="A70:H70"/>
    <mergeCell ref="B71:H71"/>
    <mergeCell ref="B72:H72"/>
    <mergeCell ref="B73:H73"/>
    <mergeCell ref="A96:G96"/>
    <mergeCell ref="B97:G97"/>
    <mergeCell ref="A98:G98"/>
    <mergeCell ref="A99:I99"/>
    <mergeCell ref="A100:I100"/>
    <mergeCell ref="A101:H101"/>
    <mergeCell ref="B91:G91"/>
    <mergeCell ref="B92:G92"/>
    <mergeCell ref="B93:G93"/>
    <mergeCell ref="A94:G94"/>
    <mergeCell ref="A95:I95"/>
    <mergeCell ref="A85:I85"/>
    <mergeCell ref="A86:I86"/>
    <mergeCell ref="A87:G87"/>
    <mergeCell ref="B88:G88"/>
    <mergeCell ref="B89:G89"/>
    <mergeCell ref="B90:G90"/>
    <mergeCell ref="B81:G81"/>
    <mergeCell ref="L81:O81"/>
    <mergeCell ref="B82:G82"/>
    <mergeCell ref="B83:G83"/>
    <mergeCell ref="A84:G84"/>
    <mergeCell ref="L83:O83"/>
    <mergeCell ref="L82:O82"/>
    <mergeCell ref="B108:G108"/>
    <mergeCell ref="B109:G109"/>
    <mergeCell ref="B110:G110"/>
    <mergeCell ref="B111:G111"/>
    <mergeCell ref="A112:G112"/>
    <mergeCell ref="A113:I113"/>
    <mergeCell ref="B102:H102"/>
    <mergeCell ref="B103:H103"/>
    <mergeCell ref="A104:H104"/>
    <mergeCell ref="A105:I105"/>
    <mergeCell ref="A106:I106"/>
    <mergeCell ref="B107:G107"/>
    <mergeCell ref="B121:G121"/>
    <mergeCell ref="B122:G122"/>
    <mergeCell ref="A123:G123"/>
    <mergeCell ref="A114:I114"/>
    <mergeCell ref="B115:G115"/>
    <mergeCell ref="B116:G116"/>
    <mergeCell ref="B117:G117"/>
    <mergeCell ref="B118:G118"/>
    <mergeCell ref="B119:G119"/>
    <mergeCell ref="A154:C154"/>
    <mergeCell ref="A153:B153"/>
    <mergeCell ref="A155:B155"/>
    <mergeCell ref="L91:O94"/>
    <mergeCell ref="A33:I33"/>
    <mergeCell ref="B140:H140"/>
    <mergeCell ref="B141:H141"/>
    <mergeCell ref="B142:H142"/>
    <mergeCell ref="A143:H143"/>
    <mergeCell ref="A134:I134"/>
    <mergeCell ref="A135:H135"/>
    <mergeCell ref="B136:H136"/>
    <mergeCell ref="B137:H137"/>
    <mergeCell ref="B138:H138"/>
    <mergeCell ref="B139:H139"/>
    <mergeCell ref="B124:I124"/>
    <mergeCell ref="B125:G125"/>
    <mergeCell ref="B126:G126"/>
    <mergeCell ref="B128:G128"/>
    <mergeCell ref="B130:G130"/>
    <mergeCell ref="B132:G132"/>
    <mergeCell ref="J119:K121"/>
    <mergeCell ref="L119:L121"/>
    <mergeCell ref="B120:G120"/>
  </mergeCells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55"/>
  <sheetViews>
    <sheetView topLeftCell="A133" workbookViewId="0">
      <selection activeCell="L150" sqref="L150"/>
    </sheetView>
  </sheetViews>
  <sheetFormatPr defaultRowHeight="12.75"/>
  <cols>
    <col min="1" max="1" width="6.7109375" customWidth="1"/>
    <col min="2" max="2" width="12.85546875" customWidth="1"/>
    <col min="3" max="3" width="14" customWidth="1"/>
    <col min="7" max="7" width="40.28515625" customWidth="1"/>
    <col min="8" max="8" width="9.7109375" customWidth="1"/>
    <col min="9" max="9" width="12.7109375" customWidth="1"/>
    <col min="10" max="10" width="7.85546875" customWidth="1"/>
    <col min="11" max="11" width="5.28515625" customWidth="1"/>
    <col min="12" max="12" width="57.85546875" customWidth="1"/>
    <col min="13" max="13" width="8.28515625" customWidth="1"/>
    <col min="14" max="14" width="8.42578125" customWidth="1"/>
    <col min="15" max="15" width="10.140625" customWidth="1"/>
  </cols>
  <sheetData>
    <row r="1" spans="1:15">
      <c r="A1" s="293" t="s">
        <v>146</v>
      </c>
      <c r="B1" s="294"/>
      <c r="C1" s="294"/>
      <c r="D1" s="294"/>
      <c r="E1" s="294"/>
      <c r="F1" s="294"/>
      <c r="G1" s="294"/>
      <c r="H1" s="294"/>
      <c r="I1" s="294"/>
      <c r="J1" s="102"/>
      <c r="K1" s="1"/>
      <c r="L1" s="1"/>
      <c r="M1" s="1"/>
      <c r="N1" s="1"/>
      <c r="O1" s="1"/>
    </row>
    <row r="2" spans="1:15">
      <c r="A2" s="294"/>
      <c r="B2" s="294"/>
      <c r="C2" s="294"/>
      <c r="D2" s="294"/>
      <c r="E2" s="294"/>
      <c r="F2" s="294"/>
      <c r="G2" s="294"/>
      <c r="H2" s="294"/>
      <c r="I2" s="294"/>
      <c r="J2" s="102"/>
      <c r="K2" s="1"/>
      <c r="L2" s="1"/>
      <c r="M2" s="1"/>
      <c r="N2" s="1"/>
      <c r="O2" s="1"/>
    </row>
    <row r="3" spans="1:15">
      <c r="A3" s="263"/>
      <c r="B3" s="218"/>
      <c r="C3" s="218"/>
      <c r="D3" s="218"/>
      <c r="E3" s="218"/>
      <c r="F3" s="218"/>
      <c r="G3" s="218"/>
      <c r="H3" s="218"/>
      <c r="I3" s="218"/>
      <c r="J3" s="102"/>
      <c r="K3" s="1"/>
      <c r="L3" s="1"/>
      <c r="M3" s="1"/>
      <c r="N3" s="1"/>
      <c r="O3" s="1"/>
    </row>
    <row r="4" spans="1:15">
      <c r="A4" s="280" t="s">
        <v>0</v>
      </c>
      <c r="B4" s="218"/>
      <c r="C4" s="218"/>
      <c r="D4" s="218"/>
      <c r="E4" s="218"/>
      <c r="F4" s="218"/>
      <c r="G4" s="218"/>
      <c r="H4" s="218"/>
      <c r="I4" s="218"/>
      <c r="J4" s="102"/>
      <c r="K4" s="1"/>
      <c r="L4" s="1"/>
      <c r="M4" s="1"/>
      <c r="N4" s="1"/>
      <c r="O4" s="1"/>
    </row>
    <row r="5" spans="1:15">
      <c r="A5" s="101"/>
      <c r="B5" s="101"/>
      <c r="C5" s="101"/>
      <c r="D5" s="101"/>
      <c r="E5" s="101"/>
      <c r="F5" s="101"/>
      <c r="G5" s="101"/>
      <c r="H5" s="108"/>
      <c r="I5" s="33"/>
      <c r="J5" s="102"/>
      <c r="K5" s="1"/>
      <c r="L5" s="1"/>
      <c r="M5" s="1"/>
      <c r="N5" s="1"/>
      <c r="O5" s="1"/>
    </row>
    <row r="6" spans="1:15">
      <c r="A6" s="252" t="s">
        <v>1</v>
      </c>
      <c r="B6" s="203"/>
      <c r="C6" s="203"/>
      <c r="D6" s="203"/>
      <c r="E6" s="203"/>
      <c r="F6" s="203"/>
      <c r="G6" s="203"/>
      <c r="H6" s="203"/>
      <c r="I6" s="204"/>
      <c r="J6" s="102"/>
      <c r="K6" s="1"/>
      <c r="L6" s="1"/>
      <c r="M6" s="1"/>
      <c r="N6" s="1"/>
      <c r="O6" s="1"/>
    </row>
    <row r="7" spans="1:15">
      <c r="A7" s="34" t="s">
        <v>2</v>
      </c>
      <c r="B7" s="202" t="s">
        <v>3</v>
      </c>
      <c r="C7" s="203"/>
      <c r="D7" s="203"/>
      <c r="E7" s="203"/>
      <c r="F7" s="203"/>
      <c r="G7" s="204"/>
      <c r="H7" s="296"/>
      <c r="I7" s="204"/>
      <c r="J7" s="102"/>
      <c r="K7" s="1"/>
      <c r="L7" s="1"/>
      <c r="M7" s="1"/>
      <c r="N7" s="1"/>
      <c r="O7" s="1"/>
    </row>
    <row r="8" spans="1:15">
      <c r="A8" s="34" t="s">
        <v>5</v>
      </c>
      <c r="B8" s="202" t="s">
        <v>6</v>
      </c>
      <c r="C8" s="203"/>
      <c r="D8" s="203"/>
      <c r="E8" s="203"/>
      <c r="F8" s="203"/>
      <c r="G8" s="204"/>
      <c r="H8" s="248"/>
      <c r="I8" s="204"/>
      <c r="J8" s="102"/>
      <c r="K8" s="1"/>
      <c r="L8" s="1"/>
      <c r="M8" s="1"/>
      <c r="N8" s="1"/>
      <c r="O8" s="1"/>
    </row>
    <row r="9" spans="1:15">
      <c r="A9" s="34" t="s">
        <v>10</v>
      </c>
      <c r="B9" s="202" t="s">
        <v>11</v>
      </c>
      <c r="C9" s="203"/>
      <c r="D9" s="203"/>
      <c r="E9" s="203"/>
      <c r="F9" s="203"/>
      <c r="G9" s="204"/>
      <c r="H9" s="295"/>
      <c r="I9" s="204"/>
      <c r="J9" s="102"/>
      <c r="K9" s="1"/>
      <c r="L9" s="1"/>
      <c r="M9" s="1"/>
      <c r="N9" s="1"/>
      <c r="O9" s="1"/>
    </row>
    <row r="10" spans="1:15">
      <c r="A10" s="34" t="s">
        <v>12</v>
      </c>
      <c r="B10" s="202" t="s">
        <v>13</v>
      </c>
      <c r="C10" s="203"/>
      <c r="D10" s="203"/>
      <c r="E10" s="203"/>
      <c r="F10" s="203"/>
      <c r="G10" s="204"/>
      <c r="H10" s="248">
        <v>20</v>
      </c>
      <c r="I10" s="204"/>
      <c r="J10" s="102"/>
      <c r="K10" s="1"/>
      <c r="L10" s="1"/>
      <c r="M10" s="1"/>
      <c r="N10" s="1"/>
      <c r="O10" s="1"/>
    </row>
    <row r="11" spans="1:15">
      <c r="A11" s="108"/>
      <c r="B11" s="101"/>
      <c r="C11" s="101"/>
      <c r="D11" s="101"/>
      <c r="E11" s="101"/>
      <c r="F11" s="101"/>
      <c r="G11" s="101"/>
      <c r="H11" s="108"/>
      <c r="I11" s="33"/>
      <c r="J11" s="102"/>
      <c r="K11" s="1"/>
      <c r="L11" s="1"/>
      <c r="M11" s="1"/>
      <c r="N11" s="1"/>
      <c r="O11" s="1"/>
    </row>
    <row r="12" spans="1:15">
      <c r="A12" s="252" t="s">
        <v>14</v>
      </c>
      <c r="B12" s="203"/>
      <c r="C12" s="203"/>
      <c r="D12" s="203"/>
      <c r="E12" s="203"/>
      <c r="F12" s="203"/>
      <c r="G12" s="203"/>
      <c r="H12" s="203"/>
      <c r="I12" s="204"/>
      <c r="J12" s="102"/>
      <c r="K12" s="1"/>
      <c r="L12" s="1"/>
      <c r="M12" s="1"/>
      <c r="N12" s="1"/>
      <c r="O12" s="1"/>
    </row>
    <row r="13" spans="1:15">
      <c r="A13" s="248" t="s">
        <v>15</v>
      </c>
      <c r="B13" s="204"/>
      <c r="C13" s="248" t="s">
        <v>17</v>
      </c>
      <c r="D13" s="204"/>
      <c r="E13" s="248" t="s">
        <v>18</v>
      </c>
      <c r="F13" s="203"/>
      <c r="G13" s="203"/>
      <c r="H13" s="203"/>
      <c r="I13" s="204"/>
      <c r="J13" s="102"/>
      <c r="K13" s="1"/>
      <c r="L13" s="1"/>
      <c r="M13" s="1"/>
      <c r="N13" s="1"/>
      <c r="O13" s="1"/>
    </row>
    <row r="14" spans="1:15">
      <c r="A14" s="248"/>
      <c r="B14" s="204"/>
      <c r="C14" s="248" t="s">
        <v>19</v>
      </c>
      <c r="D14" s="204"/>
      <c r="E14" s="248"/>
      <c r="F14" s="203"/>
      <c r="G14" s="203"/>
      <c r="H14" s="203"/>
      <c r="I14" s="204"/>
      <c r="J14" s="102"/>
      <c r="K14" s="1"/>
      <c r="L14" s="1"/>
      <c r="M14" s="1"/>
      <c r="N14" s="1"/>
      <c r="O14" s="1"/>
    </row>
    <row r="15" spans="1:15">
      <c r="A15" s="108"/>
      <c r="B15" s="101"/>
      <c r="C15" s="101"/>
      <c r="D15" s="101"/>
      <c r="E15" s="101"/>
      <c r="F15" s="101"/>
      <c r="G15" s="101"/>
      <c r="H15" s="108"/>
      <c r="I15" s="33"/>
      <c r="J15" s="102"/>
      <c r="K15" s="1"/>
      <c r="L15" s="1"/>
      <c r="M15" s="1"/>
      <c r="N15" s="1"/>
      <c r="O15" s="1"/>
    </row>
    <row r="16" spans="1:15">
      <c r="A16" s="252" t="s">
        <v>20</v>
      </c>
      <c r="B16" s="203"/>
      <c r="C16" s="203"/>
      <c r="D16" s="203"/>
      <c r="E16" s="203"/>
      <c r="F16" s="203"/>
      <c r="G16" s="203"/>
      <c r="H16" s="203"/>
      <c r="I16" s="204"/>
      <c r="J16" s="102"/>
      <c r="K16" s="1"/>
      <c r="L16" s="1"/>
      <c r="M16" s="1"/>
      <c r="N16" s="1"/>
      <c r="O16" s="1"/>
    </row>
    <row r="17" spans="1:15">
      <c r="A17" s="34">
        <v>1</v>
      </c>
      <c r="B17" s="202" t="s">
        <v>21</v>
      </c>
      <c r="C17" s="203"/>
      <c r="D17" s="203"/>
      <c r="E17" s="203"/>
      <c r="F17" s="203"/>
      <c r="G17" s="204"/>
      <c r="H17" s="205" t="s">
        <v>177</v>
      </c>
      <c r="I17" s="253"/>
      <c r="J17" s="102"/>
      <c r="K17" s="1"/>
      <c r="L17" s="1"/>
      <c r="M17" s="1"/>
      <c r="N17" s="1"/>
      <c r="O17" s="1"/>
    </row>
    <row r="18" spans="1:15">
      <c r="A18" s="34">
        <v>2</v>
      </c>
      <c r="B18" s="202" t="s">
        <v>22</v>
      </c>
      <c r="C18" s="203"/>
      <c r="D18" s="203"/>
      <c r="E18" s="203"/>
      <c r="F18" s="203"/>
      <c r="G18" s="204"/>
      <c r="H18" s="257" t="s">
        <v>226</v>
      </c>
      <c r="I18" s="204"/>
      <c r="J18" s="102"/>
      <c r="K18" s="1"/>
      <c r="L18" s="1"/>
      <c r="M18" s="1"/>
      <c r="N18" s="1"/>
      <c r="O18" s="1"/>
    </row>
    <row r="19" spans="1:15">
      <c r="A19" s="34">
        <v>3</v>
      </c>
      <c r="B19" s="202" t="s">
        <v>23</v>
      </c>
      <c r="C19" s="203"/>
      <c r="D19" s="203"/>
      <c r="E19" s="203"/>
      <c r="F19" s="203"/>
      <c r="G19" s="204"/>
      <c r="H19" s="256"/>
      <c r="I19" s="251"/>
      <c r="J19" s="102"/>
      <c r="K19" s="1"/>
      <c r="L19" s="1"/>
      <c r="M19" s="1"/>
      <c r="N19" s="1"/>
      <c r="O19" s="1"/>
    </row>
    <row r="20" spans="1:15">
      <c r="A20" s="34">
        <v>4</v>
      </c>
      <c r="B20" s="202" t="s">
        <v>25</v>
      </c>
      <c r="C20" s="203"/>
      <c r="D20" s="203"/>
      <c r="E20" s="203"/>
      <c r="F20" s="203"/>
      <c r="G20" s="204"/>
      <c r="H20" s="260" t="s">
        <v>227</v>
      </c>
      <c r="I20" s="253"/>
      <c r="J20" s="102"/>
      <c r="K20" s="1"/>
      <c r="L20" s="1"/>
      <c r="M20" s="1"/>
      <c r="N20" s="1"/>
      <c r="O20" s="1"/>
    </row>
    <row r="21" spans="1:15">
      <c r="A21" s="34">
        <v>5</v>
      </c>
      <c r="B21" s="202" t="s">
        <v>26</v>
      </c>
      <c r="C21" s="203"/>
      <c r="D21" s="203"/>
      <c r="E21" s="203"/>
      <c r="F21" s="203"/>
      <c r="G21" s="204"/>
      <c r="H21" s="258"/>
      <c r="I21" s="259"/>
      <c r="J21" s="102"/>
      <c r="K21" s="1"/>
      <c r="L21" s="1"/>
      <c r="M21" s="1"/>
      <c r="N21" s="1"/>
      <c r="O21" s="1"/>
    </row>
    <row r="22" spans="1:15">
      <c r="A22" s="263"/>
      <c r="B22" s="218"/>
      <c r="C22" s="218"/>
      <c r="D22" s="218"/>
      <c r="E22" s="218"/>
      <c r="F22" s="218"/>
      <c r="G22" s="218"/>
      <c r="H22" s="218"/>
      <c r="I22" s="218"/>
      <c r="J22" s="102"/>
      <c r="K22" s="1"/>
      <c r="L22" s="1"/>
      <c r="M22" s="1"/>
      <c r="N22" s="1"/>
      <c r="O22" s="1"/>
    </row>
    <row r="23" spans="1:15">
      <c r="A23" s="206" t="s">
        <v>27</v>
      </c>
      <c r="B23" s="203"/>
      <c r="C23" s="203"/>
      <c r="D23" s="203"/>
      <c r="E23" s="203"/>
      <c r="F23" s="203"/>
      <c r="G23" s="203"/>
      <c r="H23" s="203"/>
      <c r="I23" s="204"/>
      <c r="J23" s="102"/>
      <c r="K23" s="1"/>
      <c r="L23" s="1"/>
      <c r="M23" s="1"/>
      <c r="N23" s="1"/>
      <c r="O23" s="1"/>
    </row>
    <row r="24" spans="1:15">
      <c r="A24" s="35">
        <v>1</v>
      </c>
      <c r="B24" s="205" t="s">
        <v>28</v>
      </c>
      <c r="C24" s="203"/>
      <c r="D24" s="203"/>
      <c r="E24" s="203"/>
      <c r="F24" s="203"/>
      <c r="G24" s="204"/>
      <c r="H24" s="35" t="s">
        <v>29</v>
      </c>
      <c r="I24" s="36" t="s">
        <v>30</v>
      </c>
      <c r="J24" s="102"/>
      <c r="K24" s="1"/>
      <c r="L24" s="1"/>
      <c r="M24" s="1"/>
      <c r="N24" s="1"/>
      <c r="O24" s="1"/>
    </row>
    <row r="25" spans="1:15">
      <c r="A25" s="35" t="s">
        <v>2</v>
      </c>
      <c r="B25" s="202" t="s">
        <v>31</v>
      </c>
      <c r="C25" s="203"/>
      <c r="D25" s="203"/>
      <c r="E25" s="203"/>
      <c r="F25" s="203"/>
      <c r="G25" s="204"/>
      <c r="H25" s="37"/>
      <c r="I25" s="38"/>
      <c r="J25" s="102"/>
      <c r="K25" s="1"/>
      <c r="L25" s="1"/>
      <c r="M25" s="1"/>
      <c r="N25" s="1"/>
      <c r="O25" s="1"/>
    </row>
    <row r="26" spans="1:15">
      <c r="A26" s="35" t="s">
        <v>5</v>
      </c>
      <c r="B26" s="202" t="s">
        <v>32</v>
      </c>
      <c r="C26" s="203"/>
      <c r="D26" s="203"/>
      <c r="E26" s="203"/>
      <c r="F26" s="203"/>
      <c r="G26" s="204"/>
      <c r="H26" s="39"/>
      <c r="I26" s="38">
        <f>H26*I25/100</f>
        <v>0</v>
      </c>
      <c r="J26" s="40"/>
      <c r="K26" s="1"/>
      <c r="L26" s="1"/>
      <c r="M26" s="1"/>
      <c r="N26" s="1"/>
      <c r="O26" s="1"/>
    </row>
    <row r="27" spans="1:15">
      <c r="A27" s="35" t="s">
        <v>10</v>
      </c>
      <c r="B27" s="202" t="s">
        <v>33</v>
      </c>
      <c r="C27" s="203"/>
      <c r="D27" s="203"/>
      <c r="E27" s="203"/>
      <c r="F27" s="203"/>
      <c r="G27" s="204"/>
      <c r="H27" s="41"/>
      <c r="I27" s="38">
        <f>H27*I25</f>
        <v>0</v>
      </c>
      <c r="J27" s="102"/>
      <c r="K27" s="1"/>
      <c r="L27" s="1"/>
      <c r="M27" s="1"/>
      <c r="N27" s="1"/>
      <c r="O27" s="1"/>
    </row>
    <row r="28" spans="1:15">
      <c r="A28" s="35" t="s">
        <v>12</v>
      </c>
      <c r="B28" s="202" t="s">
        <v>34</v>
      </c>
      <c r="C28" s="203"/>
      <c r="D28" s="203"/>
      <c r="E28" s="203"/>
      <c r="F28" s="203"/>
      <c r="G28" s="204"/>
      <c r="H28" s="41"/>
      <c r="I28" s="38">
        <v>0</v>
      </c>
      <c r="J28" s="102"/>
      <c r="K28" s="1"/>
      <c r="L28" s="1"/>
      <c r="M28" s="1"/>
      <c r="N28" s="1"/>
      <c r="O28" s="1"/>
    </row>
    <row r="29" spans="1:15">
      <c r="A29" s="35" t="s">
        <v>35</v>
      </c>
      <c r="B29" s="202" t="s">
        <v>36</v>
      </c>
      <c r="C29" s="203"/>
      <c r="D29" s="203"/>
      <c r="E29" s="203"/>
      <c r="F29" s="203"/>
      <c r="G29" s="204"/>
      <c r="H29" s="41"/>
      <c r="I29" s="38">
        <v>0</v>
      </c>
      <c r="J29" s="102"/>
      <c r="K29" s="1"/>
      <c r="L29" s="1"/>
      <c r="M29" s="1"/>
      <c r="N29" s="1"/>
      <c r="O29" s="1"/>
    </row>
    <row r="30" spans="1:15">
      <c r="A30" s="35" t="s">
        <v>37</v>
      </c>
      <c r="B30" s="261" t="s">
        <v>38</v>
      </c>
      <c r="C30" s="203"/>
      <c r="D30" s="203"/>
      <c r="E30" s="203"/>
      <c r="F30" s="203"/>
      <c r="G30" s="204"/>
      <c r="H30" s="42"/>
      <c r="I30" s="43">
        <f>H30*I25</f>
        <v>0</v>
      </c>
      <c r="J30" s="102"/>
      <c r="K30" s="1"/>
      <c r="L30" s="1"/>
      <c r="M30" s="1"/>
      <c r="N30" s="1"/>
      <c r="O30" s="1"/>
    </row>
    <row r="31" spans="1:15">
      <c r="A31" s="205" t="s">
        <v>40</v>
      </c>
      <c r="B31" s="203"/>
      <c r="C31" s="203"/>
      <c r="D31" s="203"/>
      <c r="E31" s="203"/>
      <c r="F31" s="203"/>
      <c r="G31" s="203"/>
      <c r="H31" s="204"/>
      <c r="I31" s="44">
        <f>TRUNC(SUM(I25:I30),2)</f>
        <v>0</v>
      </c>
      <c r="J31" s="102"/>
      <c r="K31" s="1"/>
      <c r="L31" s="1"/>
      <c r="M31" s="1"/>
      <c r="N31" s="1"/>
      <c r="O31" s="1"/>
    </row>
    <row r="32" spans="1:15">
      <c r="A32" s="262" t="s">
        <v>147</v>
      </c>
      <c r="B32" s="230"/>
      <c r="C32" s="230"/>
      <c r="D32" s="230"/>
      <c r="E32" s="230"/>
      <c r="F32" s="230"/>
      <c r="G32" s="230"/>
      <c r="H32" s="230"/>
      <c r="I32" s="230"/>
      <c r="J32" s="102"/>
      <c r="K32" s="1"/>
      <c r="L32" s="1"/>
      <c r="M32" s="1"/>
      <c r="N32" s="1"/>
      <c r="O32" s="1"/>
    </row>
    <row r="33" spans="1:15">
      <c r="A33" s="316"/>
      <c r="B33" s="316"/>
      <c r="C33" s="316"/>
      <c r="D33" s="316"/>
      <c r="E33" s="316"/>
      <c r="F33" s="316"/>
      <c r="G33" s="316"/>
      <c r="H33" s="316"/>
      <c r="I33" s="316"/>
      <c r="J33" s="102"/>
      <c r="K33" s="1"/>
      <c r="L33" s="1"/>
      <c r="M33" s="1"/>
      <c r="N33" s="1"/>
      <c r="O33" s="1"/>
    </row>
    <row r="34" spans="1:15">
      <c r="A34" s="206" t="s">
        <v>41</v>
      </c>
      <c r="B34" s="203"/>
      <c r="C34" s="203"/>
      <c r="D34" s="203"/>
      <c r="E34" s="203"/>
      <c r="F34" s="203"/>
      <c r="G34" s="203"/>
      <c r="H34" s="203"/>
      <c r="I34" s="204"/>
      <c r="J34" s="102"/>
      <c r="K34" s="1"/>
      <c r="L34" s="208" t="s">
        <v>148</v>
      </c>
      <c r="M34" s="209"/>
      <c r="N34" s="209"/>
      <c r="O34" s="210"/>
    </row>
    <row r="35" spans="1:15">
      <c r="A35" s="205" t="s">
        <v>42</v>
      </c>
      <c r="B35" s="203"/>
      <c r="C35" s="203"/>
      <c r="D35" s="203"/>
      <c r="E35" s="203"/>
      <c r="F35" s="203"/>
      <c r="G35" s="204"/>
      <c r="H35" s="35" t="s">
        <v>29</v>
      </c>
      <c r="I35" s="36" t="s">
        <v>30</v>
      </c>
      <c r="J35" s="102"/>
      <c r="K35" s="1"/>
      <c r="L35" s="208" t="s">
        <v>149</v>
      </c>
      <c r="M35" s="209"/>
      <c r="N35" s="209"/>
      <c r="O35" s="210"/>
    </row>
    <row r="36" spans="1:15">
      <c r="A36" s="35" t="s">
        <v>2</v>
      </c>
      <c r="B36" s="202" t="s">
        <v>43</v>
      </c>
      <c r="C36" s="203"/>
      <c r="D36" s="203"/>
      <c r="E36" s="203"/>
      <c r="F36" s="203"/>
      <c r="G36" s="204"/>
      <c r="H36" s="48"/>
      <c r="I36" s="49">
        <f>($I$31)*H36</f>
        <v>0</v>
      </c>
      <c r="J36" s="102"/>
      <c r="K36" s="1"/>
      <c r="L36" s="104" t="s">
        <v>4</v>
      </c>
      <c r="M36" s="208" t="s">
        <v>150</v>
      </c>
      <c r="N36" s="209"/>
      <c r="O36" s="210"/>
    </row>
    <row r="37" spans="1:15">
      <c r="A37" s="35" t="s">
        <v>5</v>
      </c>
      <c r="B37" s="202" t="s">
        <v>44</v>
      </c>
      <c r="C37" s="203"/>
      <c r="D37" s="203"/>
      <c r="E37" s="203"/>
      <c r="F37" s="203"/>
      <c r="G37" s="204"/>
      <c r="H37" s="48"/>
      <c r="I37" s="49">
        <f>($I$31)*H37</f>
        <v>0</v>
      </c>
      <c r="J37" s="102"/>
      <c r="K37" s="1"/>
      <c r="L37" s="51" t="s">
        <v>151</v>
      </c>
      <c r="M37" s="214">
        <v>8.3299999999999999E-2</v>
      </c>
      <c r="N37" s="215"/>
      <c r="O37" s="216"/>
    </row>
    <row r="38" spans="1:15">
      <c r="A38" s="35"/>
      <c r="B38" s="205" t="s">
        <v>47</v>
      </c>
      <c r="C38" s="227"/>
      <c r="D38" s="227"/>
      <c r="E38" s="227"/>
      <c r="F38" s="227"/>
      <c r="G38" s="228"/>
      <c r="H38" s="52">
        <f>H36+H37</f>
        <v>0</v>
      </c>
      <c r="I38" s="49">
        <f>I36+I37</f>
        <v>0</v>
      </c>
      <c r="J38" s="102"/>
      <c r="K38" s="1"/>
      <c r="L38" s="51" t="s">
        <v>152</v>
      </c>
      <c r="M38" s="214">
        <v>0.121</v>
      </c>
      <c r="N38" s="215"/>
      <c r="O38" s="216"/>
    </row>
    <row r="39" spans="1:15">
      <c r="A39" s="53" t="s">
        <v>10</v>
      </c>
      <c r="B39" s="202" t="s">
        <v>45</v>
      </c>
      <c r="C39" s="203"/>
      <c r="D39" s="203"/>
      <c r="E39" s="203"/>
      <c r="F39" s="203"/>
      <c r="G39" s="204"/>
      <c r="H39" s="41"/>
      <c r="I39" s="49">
        <f>TRUNC((H39*I31),2)</f>
        <v>0</v>
      </c>
      <c r="J39" s="102"/>
      <c r="K39" s="1"/>
      <c r="L39" s="51" t="s">
        <v>153</v>
      </c>
      <c r="M39" s="54">
        <v>7.3899999999999993E-2</v>
      </c>
      <c r="N39" s="54">
        <v>7.5999999999999998E-2</v>
      </c>
      <c r="O39" s="54">
        <v>7.8200000000000006E-2</v>
      </c>
    </row>
    <row r="40" spans="1:15" ht="25.5" customHeight="1">
      <c r="A40" s="205" t="s">
        <v>46</v>
      </c>
      <c r="B40" s="203"/>
      <c r="C40" s="203"/>
      <c r="D40" s="203"/>
      <c r="E40" s="203"/>
      <c r="F40" s="203"/>
      <c r="G40" s="204"/>
      <c r="H40" s="55">
        <f>SUM(H38+H39)</f>
        <v>0</v>
      </c>
      <c r="I40" s="56">
        <f>TRUNC(SUM(I38:I39),2)</f>
        <v>0</v>
      </c>
      <c r="J40" s="102"/>
      <c r="K40" s="1"/>
      <c r="L40" s="318" t="s">
        <v>154</v>
      </c>
      <c r="M40" s="319"/>
      <c r="N40" s="319"/>
      <c r="O40" s="320"/>
    </row>
    <row r="41" spans="1:15" ht="22.5" customHeight="1">
      <c r="A41" s="239" t="s">
        <v>155</v>
      </c>
      <c r="B41" s="240"/>
      <c r="C41" s="240"/>
      <c r="D41" s="240"/>
      <c r="E41" s="240"/>
      <c r="F41" s="240"/>
      <c r="G41" s="240"/>
      <c r="H41" s="240"/>
      <c r="I41" s="240"/>
      <c r="J41" s="102"/>
      <c r="K41" s="1"/>
      <c r="L41" s="1"/>
      <c r="M41" s="1"/>
      <c r="N41" s="1"/>
      <c r="O41" s="1"/>
    </row>
    <row r="42" spans="1:15">
      <c r="A42" s="217" t="s">
        <v>156</v>
      </c>
      <c r="B42" s="218"/>
      <c r="C42" s="218"/>
      <c r="D42" s="218"/>
      <c r="E42" s="218"/>
      <c r="F42" s="218"/>
      <c r="G42" s="218"/>
      <c r="H42" s="218"/>
      <c r="I42" s="218"/>
      <c r="J42" s="102"/>
      <c r="K42" s="1"/>
      <c r="L42" s="1"/>
      <c r="M42" s="1"/>
      <c r="N42" s="1"/>
      <c r="O42" s="1"/>
    </row>
    <row r="43" spans="1:15" ht="33" customHeight="1">
      <c r="A43" s="217" t="s">
        <v>157</v>
      </c>
      <c r="B43" s="218"/>
      <c r="C43" s="218"/>
      <c r="D43" s="218"/>
      <c r="E43" s="218"/>
      <c r="F43" s="218"/>
      <c r="G43" s="218"/>
      <c r="H43" s="218"/>
      <c r="I43" s="218"/>
      <c r="J43" s="102"/>
      <c r="K43" s="1"/>
      <c r="L43" s="1"/>
      <c r="M43" s="1"/>
      <c r="N43" s="1"/>
      <c r="O43" s="1"/>
    </row>
    <row r="44" spans="1:15" ht="30" customHeight="1">
      <c r="A44" s="217" t="s">
        <v>158</v>
      </c>
      <c r="B44" s="218"/>
      <c r="C44" s="218"/>
      <c r="D44" s="218"/>
      <c r="E44" s="218"/>
      <c r="F44" s="218"/>
      <c r="G44" s="218"/>
      <c r="H44" s="218"/>
      <c r="I44" s="218"/>
      <c r="J44" s="102"/>
      <c r="K44" s="1"/>
      <c r="L44" s="1"/>
      <c r="M44" s="1"/>
      <c r="N44" s="1"/>
      <c r="O44" s="1"/>
    </row>
    <row r="45" spans="1:15">
      <c r="A45" s="241" t="s">
        <v>48</v>
      </c>
      <c r="B45" s="203"/>
      <c r="C45" s="203"/>
      <c r="D45" s="203"/>
      <c r="E45" s="203"/>
      <c r="F45" s="203"/>
      <c r="G45" s="204"/>
      <c r="H45" s="57" t="s">
        <v>29</v>
      </c>
      <c r="I45" s="58" t="s">
        <v>30</v>
      </c>
      <c r="J45" s="102"/>
      <c r="K45" s="1"/>
      <c r="L45" s="208" t="s">
        <v>159</v>
      </c>
      <c r="M45" s="209"/>
      <c r="N45" s="209"/>
      <c r="O45" s="210"/>
    </row>
    <row r="46" spans="1:15">
      <c r="A46" s="35" t="s">
        <v>2</v>
      </c>
      <c r="B46" s="202" t="s">
        <v>50</v>
      </c>
      <c r="C46" s="203"/>
      <c r="D46" s="203"/>
      <c r="E46" s="203"/>
      <c r="F46" s="203"/>
      <c r="G46" s="204"/>
      <c r="H46" s="48"/>
      <c r="I46" s="49">
        <f>($I$31)*H46</f>
        <v>0</v>
      </c>
      <c r="J46" s="102"/>
      <c r="K46" s="1"/>
      <c r="L46" s="208" t="s">
        <v>160</v>
      </c>
      <c r="M46" s="209"/>
      <c r="N46" s="209"/>
      <c r="O46" s="210"/>
    </row>
    <row r="47" spans="1:15">
      <c r="A47" s="35" t="s">
        <v>5</v>
      </c>
      <c r="B47" s="202" t="s">
        <v>51</v>
      </c>
      <c r="C47" s="203"/>
      <c r="D47" s="203"/>
      <c r="E47" s="203"/>
      <c r="F47" s="203"/>
      <c r="G47" s="204"/>
      <c r="H47" s="48"/>
      <c r="I47" s="49">
        <f>($I$31)*H47</f>
        <v>0</v>
      </c>
      <c r="J47" s="102"/>
      <c r="K47" s="1"/>
      <c r="L47" s="104" t="s">
        <v>4</v>
      </c>
      <c r="M47" s="208" t="s">
        <v>150</v>
      </c>
      <c r="N47" s="209"/>
      <c r="O47" s="210"/>
    </row>
    <row r="48" spans="1:15">
      <c r="A48" s="35" t="s">
        <v>10</v>
      </c>
      <c r="B48" s="242" t="s">
        <v>52</v>
      </c>
      <c r="C48" s="230"/>
      <c r="D48" s="230"/>
      <c r="E48" s="230"/>
      <c r="F48" s="230"/>
      <c r="G48" s="231"/>
      <c r="H48" s="41"/>
      <c r="I48" s="246">
        <f>($I$31)*J48</f>
        <v>0</v>
      </c>
      <c r="J48" s="102">
        <f>H48*H49</f>
        <v>0</v>
      </c>
      <c r="K48" s="1"/>
      <c r="L48" s="59" t="s">
        <v>50</v>
      </c>
      <c r="M48" s="199">
        <v>0.2</v>
      </c>
      <c r="N48" s="200"/>
      <c r="O48" s="201"/>
    </row>
    <row r="49" spans="1:15">
      <c r="A49" s="35"/>
      <c r="B49" s="243"/>
      <c r="C49" s="244"/>
      <c r="D49" s="244"/>
      <c r="E49" s="244"/>
      <c r="F49" s="244"/>
      <c r="G49" s="245"/>
      <c r="H49" s="39"/>
      <c r="I49" s="247"/>
      <c r="J49" s="102"/>
      <c r="K49" s="1"/>
      <c r="L49" s="59" t="s">
        <v>51</v>
      </c>
      <c r="M49" s="199">
        <v>2.5000000000000001E-2</v>
      </c>
      <c r="N49" s="200"/>
      <c r="O49" s="201"/>
    </row>
    <row r="50" spans="1:15">
      <c r="A50" s="35" t="s">
        <v>12</v>
      </c>
      <c r="B50" s="202" t="s">
        <v>53</v>
      </c>
      <c r="C50" s="203"/>
      <c r="D50" s="203"/>
      <c r="E50" s="203"/>
      <c r="F50" s="203"/>
      <c r="G50" s="204"/>
      <c r="H50" s="48"/>
      <c r="I50" s="49">
        <f>($I$31)*H50</f>
        <v>0</v>
      </c>
      <c r="J50" s="102"/>
      <c r="K50" s="1"/>
      <c r="L50" s="59" t="s">
        <v>53</v>
      </c>
      <c r="M50" s="199">
        <v>1.4999999999999999E-2</v>
      </c>
      <c r="N50" s="200"/>
      <c r="O50" s="201"/>
    </row>
    <row r="51" spans="1:15">
      <c r="A51" s="35" t="s">
        <v>35</v>
      </c>
      <c r="B51" s="202" t="s">
        <v>54</v>
      </c>
      <c r="C51" s="203"/>
      <c r="D51" s="203"/>
      <c r="E51" s="203"/>
      <c r="F51" s="203"/>
      <c r="G51" s="204"/>
      <c r="H51" s="48"/>
      <c r="I51" s="49">
        <f>($I$31)*H51</f>
        <v>0</v>
      </c>
      <c r="J51" s="102"/>
      <c r="K51" s="1"/>
      <c r="L51" s="59" t="s">
        <v>161</v>
      </c>
      <c r="M51" s="199">
        <v>0.01</v>
      </c>
      <c r="N51" s="200"/>
      <c r="O51" s="201"/>
    </row>
    <row r="52" spans="1:15">
      <c r="A52" s="35" t="s">
        <v>37</v>
      </c>
      <c r="B52" s="202" t="s">
        <v>55</v>
      </c>
      <c r="C52" s="203"/>
      <c r="D52" s="203"/>
      <c r="E52" s="203"/>
      <c r="F52" s="203"/>
      <c r="G52" s="204"/>
      <c r="H52" s="48"/>
      <c r="I52" s="49">
        <f>($I$31)*H52</f>
        <v>0</v>
      </c>
      <c r="J52" s="60"/>
      <c r="K52" s="1"/>
      <c r="L52" s="59" t="s">
        <v>55</v>
      </c>
      <c r="M52" s="199">
        <v>6.0000000000000001E-3</v>
      </c>
      <c r="N52" s="200"/>
      <c r="O52" s="201"/>
    </row>
    <row r="53" spans="1:15">
      <c r="A53" s="35" t="s">
        <v>56</v>
      </c>
      <c r="B53" s="202" t="s">
        <v>57</v>
      </c>
      <c r="C53" s="203"/>
      <c r="D53" s="203"/>
      <c r="E53" s="203"/>
      <c r="F53" s="203"/>
      <c r="G53" s="204"/>
      <c r="H53" s="48"/>
      <c r="I53" s="49">
        <f>($I$31)*H53</f>
        <v>0</v>
      </c>
      <c r="J53" s="40"/>
      <c r="K53" s="1"/>
      <c r="L53" s="59" t="s">
        <v>57</v>
      </c>
      <c r="M53" s="199">
        <v>2E-3</v>
      </c>
      <c r="N53" s="200"/>
      <c r="O53" s="201"/>
    </row>
    <row r="54" spans="1:15">
      <c r="A54" s="35" t="s">
        <v>58</v>
      </c>
      <c r="B54" s="202" t="s">
        <v>59</v>
      </c>
      <c r="C54" s="203"/>
      <c r="D54" s="203"/>
      <c r="E54" s="203"/>
      <c r="F54" s="203"/>
      <c r="G54" s="204"/>
      <c r="H54" s="48"/>
      <c r="I54" s="49">
        <f>($I$31)*H54</f>
        <v>0</v>
      </c>
      <c r="J54" s="40"/>
      <c r="K54" s="1"/>
      <c r="L54" s="59" t="s">
        <v>59</v>
      </c>
      <c r="M54" s="199">
        <v>0.08</v>
      </c>
      <c r="N54" s="200"/>
      <c r="O54" s="201"/>
    </row>
    <row r="55" spans="1:15">
      <c r="A55" s="229" t="s">
        <v>60</v>
      </c>
      <c r="B55" s="230"/>
      <c r="C55" s="230"/>
      <c r="D55" s="230"/>
      <c r="E55" s="230"/>
      <c r="F55" s="230"/>
      <c r="G55" s="231"/>
      <c r="H55" s="61">
        <f>SUM(H46:H47,H50:H54)+J48</f>
        <v>0</v>
      </c>
      <c r="I55" s="62">
        <f>TRUNC(SUM(I46:I54),2)</f>
        <v>0</v>
      </c>
      <c r="J55" s="40"/>
      <c r="K55" s="1"/>
      <c r="L55" s="63"/>
      <c r="M55" s="64"/>
      <c r="N55" s="64"/>
      <c r="O55" s="64"/>
    </row>
    <row r="56" spans="1:15">
      <c r="A56" s="232"/>
      <c r="B56" s="232"/>
      <c r="C56" s="232"/>
      <c r="D56" s="232"/>
      <c r="E56" s="232"/>
      <c r="F56" s="232"/>
      <c r="G56" s="232"/>
      <c r="H56" s="232"/>
      <c r="I56" s="232"/>
      <c r="J56" s="40"/>
      <c r="K56" s="1"/>
      <c r="L56" s="67"/>
      <c r="M56" s="198"/>
      <c r="N56" s="198"/>
      <c r="O56" s="198"/>
    </row>
    <row r="57" spans="1:15">
      <c r="A57" s="233" t="s">
        <v>61</v>
      </c>
      <c r="B57" s="234"/>
      <c r="C57" s="234"/>
      <c r="D57" s="234"/>
      <c r="E57" s="234"/>
      <c r="F57" s="234"/>
      <c r="G57" s="235"/>
      <c r="H57" s="65" t="s">
        <v>62</v>
      </c>
      <c r="I57" s="66" t="s">
        <v>30</v>
      </c>
      <c r="J57" s="40"/>
      <c r="K57" s="1"/>
      <c r="L57" s="225"/>
      <c r="M57" s="225"/>
      <c r="N57" s="225"/>
      <c r="O57" s="225"/>
    </row>
    <row r="58" spans="1:15">
      <c r="A58" s="35" t="s">
        <v>2</v>
      </c>
      <c r="B58" s="236" t="s">
        <v>63</v>
      </c>
      <c r="C58" s="237"/>
      <c r="D58" s="237"/>
      <c r="E58" s="237"/>
      <c r="F58" s="237"/>
      <c r="G58" s="238"/>
      <c r="H58" s="68"/>
      <c r="I58" s="38">
        <f>IF(H58&gt;0,(H58*2*23)-(I25*0.06),0)</f>
        <v>0</v>
      </c>
      <c r="J58" s="40"/>
      <c r="K58" s="1"/>
      <c r="L58" s="222" t="s">
        <v>301</v>
      </c>
      <c r="M58" s="223"/>
      <c r="N58" s="223"/>
      <c r="O58" s="224"/>
    </row>
    <row r="59" spans="1:15">
      <c r="A59" s="35" t="s">
        <v>5</v>
      </c>
      <c r="B59" s="236" t="s">
        <v>64</v>
      </c>
      <c r="C59" s="203"/>
      <c r="D59" s="203"/>
      <c r="E59" s="203"/>
      <c r="F59" s="203"/>
      <c r="G59" s="204"/>
      <c r="H59" s="68"/>
      <c r="I59" s="38">
        <f>TRUNC((H59*23),2)</f>
        <v>0</v>
      </c>
      <c r="J59" s="102"/>
      <c r="K59" s="1"/>
      <c r="L59" s="222" t="s">
        <v>301</v>
      </c>
      <c r="M59" s="223"/>
      <c r="N59" s="223"/>
      <c r="O59" s="224"/>
    </row>
    <row r="60" spans="1:15">
      <c r="A60" s="35" t="s">
        <v>10</v>
      </c>
      <c r="B60" s="236" t="s">
        <v>162</v>
      </c>
      <c r="C60" s="203"/>
      <c r="D60" s="203"/>
      <c r="E60" s="203"/>
      <c r="F60" s="203"/>
      <c r="G60" s="204"/>
      <c r="H60" s="69"/>
      <c r="I60" s="38"/>
      <c r="J60" s="102"/>
      <c r="K60" s="1"/>
      <c r="L60" s="1"/>
      <c r="M60" s="1"/>
      <c r="N60" s="1"/>
      <c r="O60" s="1"/>
    </row>
    <row r="61" spans="1:15">
      <c r="A61" s="35" t="s">
        <v>12</v>
      </c>
      <c r="B61" s="236" t="s">
        <v>163</v>
      </c>
      <c r="C61" s="203"/>
      <c r="D61" s="203"/>
      <c r="E61" s="203"/>
      <c r="F61" s="203"/>
      <c r="G61" s="204"/>
      <c r="H61" s="68"/>
      <c r="I61" s="38"/>
      <c r="J61" s="102"/>
      <c r="K61" s="1"/>
      <c r="L61" s="1"/>
      <c r="M61" s="1"/>
      <c r="N61" s="1"/>
      <c r="O61" s="1"/>
    </row>
    <row r="62" spans="1:15">
      <c r="A62" s="35" t="s">
        <v>35</v>
      </c>
      <c r="B62" s="202" t="s">
        <v>164</v>
      </c>
      <c r="C62" s="203"/>
      <c r="D62" s="203"/>
      <c r="E62" s="203"/>
      <c r="F62" s="203"/>
      <c r="G62" s="204"/>
      <c r="H62" s="68"/>
      <c r="I62" s="38"/>
      <c r="J62" s="102"/>
      <c r="K62" s="1"/>
      <c r="L62" s="1"/>
      <c r="M62" s="1"/>
      <c r="N62" s="1"/>
      <c r="O62" s="1"/>
    </row>
    <row r="63" spans="1:15">
      <c r="A63" s="205" t="s">
        <v>65</v>
      </c>
      <c r="B63" s="227"/>
      <c r="C63" s="227"/>
      <c r="D63" s="227"/>
      <c r="E63" s="227"/>
      <c r="F63" s="227"/>
      <c r="G63" s="227"/>
      <c r="H63" s="228"/>
      <c r="I63" s="44">
        <f>TRUNC(SUM(I58:I62),2)</f>
        <v>0</v>
      </c>
      <c r="J63" s="102"/>
      <c r="K63" s="1"/>
      <c r="L63" s="1"/>
      <c r="M63" s="1"/>
      <c r="N63" s="1"/>
      <c r="O63" s="1"/>
    </row>
    <row r="64" spans="1:15">
      <c r="A64" s="239" t="s">
        <v>165</v>
      </c>
      <c r="B64" s="230"/>
      <c r="C64" s="230"/>
      <c r="D64" s="230"/>
      <c r="E64" s="230"/>
      <c r="F64" s="230"/>
      <c r="G64" s="230"/>
      <c r="H64" s="230"/>
      <c r="I64" s="230"/>
      <c r="J64" s="102"/>
      <c r="K64" s="1"/>
      <c r="L64" s="1"/>
      <c r="M64" s="1"/>
      <c r="N64" s="1"/>
      <c r="O64" s="1"/>
    </row>
    <row r="65" spans="1:15">
      <c r="A65" s="217" t="s">
        <v>166</v>
      </c>
      <c r="B65" s="218"/>
      <c r="C65" s="218"/>
      <c r="D65" s="218"/>
      <c r="E65" s="218"/>
      <c r="F65" s="218"/>
      <c r="G65" s="218"/>
      <c r="H65" s="218"/>
      <c r="I65" s="218"/>
      <c r="J65" s="102"/>
      <c r="K65" s="1"/>
      <c r="L65" s="1"/>
      <c r="M65" s="1"/>
      <c r="N65" s="1"/>
      <c r="O65" s="1"/>
    </row>
    <row r="66" spans="1:15">
      <c r="A66" s="254" t="s">
        <v>167</v>
      </c>
      <c r="B66" s="255"/>
      <c r="C66" s="255"/>
      <c r="D66" s="255"/>
      <c r="E66" s="255"/>
      <c r="F66" s="255"/>
      <c r="G66" s="255"/>
      <c r="H66" s="255"/>
      <c r="I66" s="255"/>
      <c r="J66" s="102"/>
      <c r="K66" s="1"/>
      <c r="L66" s="1"/>
      <c r="M66" s="1"/>
      <c r="N66" s="1"/>
      <c r="O66" s="1"/>
    </row>
    <row r="67" spans="1:15">
      <c r="A67" s="297" t="s">
        <v>168</v>
      </c>
      <c r="B67" s="255"/>
      <c r="C67" s="255"/>
      <c r="D67" s="255"/>
      <c r="E67" s="255"/>
      <c r="F67" s="255"/>
      <c r="G67" s="255"/>
      <c r="H67" s="255"/>
      <c r="I67" s="255"/>
      <c r="J67" s="102"/>
      <c r="K67" s="1"/>
      <c r="L67" s="1"/>
      <c r="M67" s="1"/>
      <c r="N67" s="1"/>
      <c r="O67" s="1"/>
    </row>
    <row r="68" spans="1:15">
      <c r="A68" s="311"/>
      <c r="B68" s="244"/>
      <c r="C68" s="244"/>
      <c r="D68" s="244"/>
      <c r="E68" s="244"/>
      <c r="F68" s="244"/>
      <c r="G68" s="244"/>
      <c r="H68" s="244"/>
      <c r="I68" s="244"/>
      <c r="J68" s="102"/>
      <c r="K68" s="1"/>
      <c r="L68" s="1"/>
      <c r="M68" s="1"/>
      <c r="N68" s="1"/>
      <c r="O68" s="1"/>
    </row>
    <row r="69" spans="1:15">
      <c r="A69" s="206" t="s">
        <v>66</v>
      </c>
      <c r="B69" s="203"/>
      <c r="C69" s="203"/>
      <c r="D69" s="203"/>
      <c r="E69" s="203"/>
      <c r="F69" s="203"/>
      <c r="G69" s="203"/>
      <c r="H69" s="203"/>
      <c r="I69" s="204"/>
      <c r="J69" s="102"/>
      <c r="K69" s="1"/>
      <c r="L69" s="1"/>
      <c r="M69" s="1"/>
      <c r="N69" s="1"/>
      <c r="O69" s="1"/>
    </row>
    <row r="70" spans="1:15">
      <c r="A70" s="205" t="s">
        <v>67</v>
      </c>
      <c r="B70" s="203"/>
      <c r="C70" s="203"/>
      <c r="D70" s="203"/>
      <c r="E70" s="203"/>
      <c r="F70" s="203"/>
      <c r="G70" s="203"/>
      <c r="H70" s="204"/>
      <c r="I70" s="36" t="s">
        <v>30</v>
      </c>
      <c r="J70" s="102"/>
      <c r="K70" s="1"/>
      <c r="L70" s="1"/>
      <c r="M70" s="1"/>
      <c r="N70" s="1"/>
      <c r="O70" s="1"/>
    </row>
    <row r="71" spans="1:15">
      <c r="A71" s="35" t="s">
        <v>68</v>
      </c>
      <c r="B71" s="202" t="s">
        <v>69</v>
      </c>
      <c r="C71" s="203"/>
      <c r="D71" s="203"/>
      <c r="E71" s="203"/>
      <c r="F71" s="203"/>
      <c r="G71" s="203"/>
      <c r="H71" s="204"/>
      <c r="I71" s="70">
        <f>I40</f>
        <v>0</v>
      </c>
      <c r="J71" s="102"/>
      <c r="K71" s="1"/>
      <c r="L71" s="1"/>
      <c r="M71" s="1"/>
      <c r="N71" s="1"/>
      <c r="O71" s="1"/>
    </row>
    <row r="72" spans="1:15">
      <c r="A72" s="35" t="s">
        <v>70</v>
      </c>
      <c r="B72" s="202" t="s">
        <v>71</v>
      </c>
      <c r="C72" s="203"/>
      <c r="D72" s="203"/>
      <c r="E72" s="203"/>
      <c r="F72" s="203"/>
      <c r="G72" s="203"/>
      <c r="H72" s="204"/>
      <c r="I72" s="70">
        <f>I55</f>
        <v>0</v>
      </c>
      <c r="J72" s="102"/>
      <c r="K72" s="1"/>
      <c r="L72" s="1"/>
      <c r="M72" s="1"/>
      <c r="N72" s="1"/>
      <c r="O72" s="1"/>
    </row>
    <row r="73" spans="1:15">
      <c r="A73" s="35" t="s">
        <v>72</v>
      </c>
      <c r="B73" s="202" t="s">
        <v>73</v>
      </c>
      <c r="C73" s="203"/>
      <c r="D73" s="203"/>
      <c r="E73" s="203"/>
      <c r="F73" s="203"/>
      <c r="G73" s="203"/>
      <c r="H73" s="204"/>
      <c r="I73" s="70">
        <f>I63</f>
        <v>0</v>
      </c>
      <c r="J73" s="102"/>
      <c r="K73" s="1"/>
      <c r="L73" s="1"/>
      <c r="M73" s="1"/>
      <c r="N73" s="1"/>
      <c r="O73" s="1"/>
    </row>
    <row r="74" spans="1:15">
      <c r="A74" s="205" t="s">
        <v>74</v>
      </c>
      <c r="B74" s="203"/>
      <c r="C74" s="203"/>
      <c r="D74" s="203"/>
      <c r="E74" s="203"/>
      <c r="F74" s="203"/>
      <c r="G74" s="203"/>
      <c r="H74" s="204"/>
      <c r="I74" s="44">
        <f>TRUNC(SUM(I71:I73),2)</f>
        <v>0</v>
      </c>
      <c r="J74" s="102"/>
      <c r="K74" s="1"/>
      <c r="L74" s="298" t="s">
        <v>288</v>
      </c>
      <c r="M74" s="299"/>
      <c r="N74" s="299"/>
      <c r="O74" s="300"/>
    </row>
    <row r="75" spans="1:15" ht="12.75" customHeight="1">
      <c r="A75" s="71"/>
      <c r="B75" s="71"/>
      <c r="C75" s="71"/>
      <c r="D75" s="71"/>
      <c r="E75" s="71"/>
      <c r="F75" s="71"/>
      <c r="G75" s="71"/>
      <c r="H75" s="71"/>
      <c r="I75" s="72"/>
      <c r="J75" s="102"/>
      <c r="K75" s="1"/>
      <c r="L75" s="301"/>
      <c r="M75" s="302"/>
      <c r="N75" s="302"/>
      <c r="O75" s="303"/>
    </row>
    <row r="76" spans="1:15">
      <c r="A76" s="206" t="s">
        <v>75</v>
      </c>
      <c r="B76" s="203"/>
      <c r="C76" s="203"/>
      <c r="D76" s="203"/>
      <c r="E76" s="203"/>
      <c r="F76" s="203"/>
      <c r="G76" s="203"/>
      <c r="H76" s="203"/>
      <c r="I76" s="204"/>
      <c r="J76" s="102"/>
      <c r="K76" s="1"/>
      <c r="L76" s="301"/>
      <c r="M76" s="302"/>
      <c r="N76" s="302"/>
      <c r="O76" s="303"/>
    </row>
    <row r="77" spans="1:15">
      <c r="A77" s="35">
        <v>3</v>
      </c>
      <c r="B77" s="205" t="s">
        <v>76</v>
      </c>
      <c r="C77" s="203"/>
      <c r="D77" s="203"/>
      <c r="E77" s="203"/>
      <c r="F77" s="203"/>
      <c r="G77" s="204"/>
      <c r="H77" s="35" t="s">
        <v>29</v>
      </c>
      <c r="I77" s="36" t="s">
        <v>30</v>
      </c>
      <c r="J77" s="102"/>
      <c r="K77" s="1"/>
      <c r="L77" s="301"/>
      <c r="M77" s="302"/>
      <c r="N77" s="302"/>
      <c r="O77" s="303"/>
    </row>
    <row r="78" spans="1:15">
      <c r="A78" s="35" t="s">
        <v>2</v>
      </c>
      <c r="B78" s="202" t="s">
        <v>77</v>
      </c>
      <c r="C78" s="203"/>
      <c r="D78" s="203"/>
      <c r="E78" s="203"/>
      <c r="F78" s="203"/>
      <c r="G78" s="204"/>
      <c r="H78" s="41"/>
      <c r="I78" s="70">
        <f t="shared" ref="I78:I83" si="0">$I$31*H78</f>
        <v>0</v>
      </c>
      <c r="J78" s="102"/>
      <c r="K78" s="1"/>
      <c r="L78" s="301"/>
      <c r="M78" s="302"/>
      <c r="N78" s="302"/>
      <c r="O78" s="303"/>
    </row>
    <row r="79" spans="1:15">
      <c r="A79" s="35" t="s">
        <v>5</v>
      </c>
      <c r="B79" s="202" t="s">
        <v>78</v>
      </c>
      <c r="C79" s="203"/>
      <c r="D79" s="203"/>
      <c r="E79" s="203"/>
      <c r="F79" s="203"/>
      <c r="G79" s="204"/>
      <c r="H79" s="41">
        <f>H78*H54</f>
        <v>0</v>
      </c>
      <c r="I79" s="70">
        <f t="shared" si="0"/>
        <v>0</v>
      </c>
      <c r="J79" s="102"/>
      <c r="K79" s="1"/>
      <c r="L79" s="304"/>
      <c r="M79" s="305"/>
      <c r="N79" s="305"/>
      <c r="O79" s="306"/>
    </row>
    <row r="80" spans="1:15">
      <c r="A80" s="35" t="s">
        <v>10</v>
      </c>
      <c r="B80" s="202" t="s">
        <v>79</v>
      </c>
      <c r="C80" s="203"/>
      <c r="D80" s="203"/>
      <c r="E80" s="203"/>
      <c r="F80" s="203"/>
      <c r="G80" s="204"/>
      <c r="H80" s="73"/>
      <c r="I80" s="70">
        <f t="shared" si="0"/>
        <v>0</v>
      </c>
      <c r="J80" s="102"/>
      <c r="K80" s="1"/>
      <c r="L80" s="208" t="s">
        <v>169</v>
      </c>
      <c r="M80" s="209"/>
      <c r="N80" s="209"/>
      <c r="O80" s="210"/>
    </row>
    <row r="81" spans="1:15">
      <c r="A81" s="35" t="s">
        <v>12</v>
      </c>
      <c r="B81" s="202" t="s">
        <v>80</v>
      </c>
      <c r="C81" s="203"/>
      <c r="D81" s="203"/>
      <c r="E81" s="203"/>
      <c r="F81" s="203"/>
      <c r="G81" s="204"/>
      <c r="H81" s="41"/>
      <c r="I81" s="70">
        <f t="shared" si="0"/>
        <v>0</v>
      </c>
      <c r="J81" s="102"/>
      <c r="K81" s="1"/>
      <c r="L81" s="308" t="s">
        <v>170</v>
      </c>
      <c r="M81" s="308"/>
      <c r="N81" s="308"/>
      <c r="O81" s="308"/>
    </row>
    <row r="82" spans="1:15">
      <c r="A82" s="35" t="s">
        <v>35</v>
      </c>
      <c r="B82" s="202" t="s">
        <v>81</v>
      </c>
      <c r="C82" s="203"/>
      <c r="D82" s="203"/>
      <c r="E82" s="203"/>
      <c r="F82" s="203"/>
      <c r="G82" s="204"/>
      <c r="H82" s="42">
        <f>H81*H55</f>
        <v>0</v>
      </c>
      <c r="I82" s="70">
        <f t="shared" si="0"/>
        <v>0</v>
      </c>
      <c r="J82" s="102"/>
      <c r="K82" s="1"/>
      <c r="L82" s="1"/>
      <c r="M82" s="1"/>
      <c r="N82" s="1"/>
      <c r="O82" s="1"/>
    </row>
    <row r="83" spans="1:15">
      <c r="A83" s="35" t="s">
        <v>37</v>
      </c>
      <c r="B83" s="202" t="s">
        <v>82</v>
      </c>
      <c r="C83" s="203"/>
      <c r="D83" s="203"/>
      <c r="E83" s="203"/>
      <c r="F83" s="203"/>
      <c r="G83" s="204"/>
      <c r="H83" s="41"/>
      <c r="I83" s="70">
        <f t="shared" si="0"/>
        <v>0</v>
      </c>
      <c r="J83" s="102"/>
      <c r="K83" s="1"/>
      <c r="L83" s="1"/>
      <c r="M83" s="1"/>
      <c r="N83" s="1"/>
      <c r="O83" s="1"/>
    </row>
    <row r="84" spans="1:15">
      <c r="A84" s="205" t="s">
        <v>83</v>
      </c>
      <c r="B84" s="203"/>
      <c r="C84" s="203"/>
      <c r="D84" s="203"/>
      <c r="E84" s="203"/>
      <c r="F84" s="203"/>
      <c r="G84" s="204"/>
      <c r="H84" s="55">
        <f>TRUNC(SUM(H78:H83),2)</f>
        <v>0</v>
      </c>
      <c r="I84" s="44">
        <f>TRUNC(SUM(I78:I83),2)</f>
        <v>0</v>
      </c>
      <c r="J84" s="102"/>
      <c r="K84" s="1"/>
      <c r="L84" s="1"/>
      <c r="M84" s="1"/>
      <c r="N84" s="1"/>
      <c r="O84" s="1"/>
    </row>
    <row r="85" spans="1:15">
      <c r="A85" s="205"/>
      <c r="B85" s="203"/>
      <c r="C85" s="203"/>
      <c r="D85" s="203"/>
      <c r="E85" s="203"/>
      <c r="F85" s="203"/>
      <c r="G85" s="203"/>
      <c r="H85" s="203"/>
      <c r="I85" s="203"/>
      <c r="J85" s="102"/>
      <c r="K85" s="1"/>
      <c r="L85" s="1"/>
      <c r="M85" s="1"/>
      <c r="N85" s="1"/>
      <c r="O85" s="1"/>
    </row>
    <row r="86" spans="1:15">
      <c r="A86" s="206" t="s">
        <v>84</v>
      </c>
      <c r="B86" s="203"/>
      <c r="C86" s="203"/>
      <c r="D86" s="203"/>
      <c r="E86" s="203"/>
      <c r="F86" s="203"/>
      <c r="G86" s="203"/>
      <c r="H86" s="203"/>
      <c r="I86" s="204"/>
      <c r="J86" s="102"/>
      <c r="K86" s="1"/>
      <c r="L86" s="1"/>
      <c r="M86" s="1"/>
      <c r="N86" s="1"/>
      <c r="O86" s="1"/>
    </row>
    <row r="87" spans="1:15">
      <c r="A87" s="207" t="s">
        <v>85</v>
      </c>
      <c r="B87" s="203"/>
      <c r="C87" s="203"/>
      <c r="D87" s="203"/>
      <c r="E87" s="203"/>
      <c r="F87" s="203"/>
      <c r="G87" s="204"/>
      <c r="H87" s="74" t="s">
        <v>29</v>
      </c>
      <c r="I87" s="75" t="s">
        <v>30</v>
      </c>
      <c r="J87" s="102"/>
      <c r="K87" s="1"/>
      <c r="L87" s="1"/>
      <c r="M87" s="1"/>
      <c r="N87" s="1"/>
      <c r="O87" s="1"/>
    </row>
    <row r="88" spans="1:15">
      <c r="A88" s="35" t="s">
        <v>2</v>
      </c>
      <c r="B88" s="202" t="s">
        <v>86</v>
      </c>
      <c r="C88" s="203"/>
      <c r="D88" s="203"/>
      <c r="E88" s="203"/>
      <c r="F88" s="203"/>
      <c r="G88" s="204"/>
      <c r="H88" s="41"/>
      <c r="I88" s="70">
        <f t="shared" ref="I88:I93" si="1">$I$31*H88</f>
        <v>0</v>
      </c>
      <c r="J88" s="102"/>
      <c r="K88" s="1"/>
      <c r="L88" s="1"/>
      <c r="M88" s="1"/>
      <c r="N88" s="1"/>
      <c r="O88" s="1"/>
    </row>
    <row r="89" spans="1:15">
      <c r="A89" s="35" t="s">
        <v>5</v>
      </c>
      <c r="B89" s="202" t="s">
        <v>87</v>
      </c>
      <c r="C89" s="203"/>
      <c r="D89" s="203"/>
      <c r="E89" s="203"/>
      <c r="F89" s="203"/>
      <c r="G89" s="204"/>
      <c r="H89" s="41"/>
      <c r="I89" s="70">
        <f>$I$31*H89</f>
        <v>0</v>
      </c>
      <c r="J89" s="102"/>
      <c r="K89" s="1"/>
      <c r="L89" s="1"/>
      <c r="M89" s="1"/>
      <c r="N89" s="1"/>
      <c r="O89" s="1"/>
    </row>
    <row r="90" spans="1:15">
      <c r="A90" s="35" t="s">
        <v>10</v>
      </c>
      <c r="B90" s="202" t="s">
        <v>88</v>
      </c>
      <c r="C90" s="203"/>
      <c r="D90" s="203"/>
      <c r="E90" s="203"/>
      <c r="F90" s="203"/>
      <c r="G90" s="204"/>
      <c r="H90" s="41"/>
      <c r="I90" s="70">
        <f t="shared" si="1"/>
        <v>0</v>
      </c>
      <c r="J90" s="102"/>
      <c r="K90" s="1"/>
      <c r="L90" s="1"/>
      <c r="M90" s="1"/>
      <c r="N90" s="1"/>
      <c r="O90" s="1"/>
    </row>
    <row r="91" spans="1:15" ht="12.75" customHeight="1">
      <c r="A91" s="35" t="s">
        <v>12</v>
      </c>
      <c r="B91" s="202" t="s">
        <v>89</v>
      </c>
      <c r="C91" s="203"/>
      <c r="D91" s="203"/>
      <c r="E91" s="203"/>
      <c r="F91" s="203"/>
      <c r="G91" s="204"/>
      <c r="H91" s="41"/>
      <c r="I91" s="70">
        <f t="shared" si="1"/>
        <v>0</v>
      </c>
      <c r="J91" s="102"/>
      <c r="K91" s="1"/>
      <c r="L91" s="192" t="s">
        <v>225</v>
      </c>
      <c r="M91" s="192"/>
      <c r="N91" s="192"/>
      <c r="O91" s="192"/>
    </row>
    <row r="92" spans="1:15" ht="12.75" customHeight="1">
      <c r="A92" s="35" t="s">
        <v>35</v>
      </c>
      <c r="B92" s="202" t="s">
        <v>90</v>
      </c>
      <c r="C92" s="203"/>
      <c r="D92" s="203"/>
      <c r="E92" s="203"/>
      <c r="F92" s="203"/>
      <c r="G92" s="204"/>
      <c r="H92" s="41"/>
      <c r="I92" s="70">
        <f t="shared" si="1"/>
        <v>0</v>
      </c>
      <c r="J92" s="102"/>
      <c r="K92" s="1"/>
      <c r="L92" s="192"/>
      <c r="M92" s="192"/>
      <c r="N92" s="192"/>
      <c r="O92" s="192"/>
    </row>
    <row r="93" spans="1:15">
      <c r="A93" s="35" t="s">
        <v>37</v>
      </c>
      <c r="B93" s="202" t="s">
        <v>91</v>
      </c>
      <c r="C93" s="203"/>
      <c r="D93" s="203"/>
      <c r="E93" s="203"/>
      <c r="F93" s="203"/>
      <c r="G93" s="204"/>
      <c r="H93" s="41"/>
      <c r="I93" s="70">
        <f t="shared" si="1"/>
        <v>0</v>
      </c>
      <c r="J93" s="102"/>
      <c r="K93" s="1"/>
      <c r="L93" s="192"/>
      <c r="M93" s="192"/>
      <c r="N93" s="192"/>
      <c r="O93" s="192"/>
    </row>
    <row r="94" spans="1:15">
      <c r="A94" s="205" t="s">
        <v>92</v>
      </c>
      <c r="B94" s="203"/>
      <c r="C94" s="203"/>
      <c r="D94" s="203"/>
      <c r="E94" s="203"/>
      <c r="F94" s="203"/>
      <c r="G94" s="204"/>
      <c r="H94" s="55">
        <f>TRUNC(SUM(H88:H93),2)</f>
        <v>0</v>
      </c>
      <c r="I94" s="44">
        <f>TRUNC(SUM(I88:I93),2)</f>
        <v>0</v>
      </c>
      <c r="J94" s="102"/>
      <c r="K94" s="1"/>
      <c r="L94" s="192"/>
      <c r="M94" s="192"/>
      <c r="N94" s="192"/>
      <c r="O94" s="192"/>
    </row>
    <row r="95" spans="1:15">
      <c r="A95" s="310"/>
      <c r="B95" s="203"/>
      <c r="C95" s="203"/>
      <c r="D95" s="203"/>
      <c r="E95" s="203"/>
      <c r="F95" s="203"/>
      <c r="G95" s="203"/>
      <c r="H95" s="203"/>
      <c r="I95" s="203"/>
      <c r="J95" s="102"/>
      <c r="K95" s="1"/>
      <c r="L95" s="1"/>
      <c r="M95" s="1"/>
      <c r="N95" s="1"/>
      <c r="O95" s="1"/>
    </row>
    <row r="96" spans="1:15">
      <c r="A96" s="207" t="s">
        <v>93</v>
      </c>
      <c r="B96" s="203"/>
      <c r="C96" s="203"/>
      <c r="D96" s="203"/>
      <c r="E96" s="203"/>
      <c r="F96" s="203"/>
      <c r="G96" s="204"/>
      <c r="H96" s="74" t="s">
        <v>29</v>
      </c>
      <c r="I96" s="75" t="s">
        <v>30</v>
      </c>
      <c r="J96" s="102"/>
      <c r="K96" s="1"/>
      <c r="L96" s="1"/>
      <c r="M96" s="1"/>
      <c r="N96" s="1"/>
      <c r="O96" s="1"/>
    </row>
    <row r="97" spans="1:15">
      <c r="A97" s="35" t="s">
        <v>2</v>
      </c>
      <c r="B97" s="202" t="s">
        <v>94</v>
      </c>
      <c r="C97" s="203"/>
      <c r="D97" s="203"/>
      <c r="E97" s="203"/>
      <c r="F97" s="203"/>
      <c r="G97" s="204"/>
      <c r="H97" s="48">
        <v>0</v>
      </c>
      <c r="I97" s="70">
        <f>$I$31*H97</f>
        <v>0</v>
      </c>
      <c r="J97" s="102"/>
      <c r="K97" s="1"/>
      <c r="L97" s="1"/>
      <c r="M97" s="1"/>
      <c r="N97" s="1"/>
      <c r="O97" s="1"/>
    </row>
    <row r="98" spans="1:15">
      <c r="A98" s="205" t="s">
        <v>95</v>
      </c>
      <c r="B98" s="203"/>
      <c r="C98" s="203"/>
      <c r="D98" s="203"/>
      <c r="E98" s="203"/>
      <c r="F98" s="203"/>
      <c r="G98" s="204"/>
      <c r="H98" s="52">
        <f>TRUNC(SUM(H97),4)</f>
        <v>0</v>
      </c>
      <c r="I98" s="44">
        <f>TRUNC(SUM(I97),2)</f>
        <v>0</v>
      </c>
      <c r="J98" s="102"/>
      <c r="K98" s="1"/>
      <c r="L98" s="1"/>
      <c r="M98" s="1"/>
      <c r="N98" s="1"/>
      <c r="O98" s="1"/>
    </row>
    <row r="99" spans="1:15">
      <c r="A99" s="309"/>
      <c r="B99" s="244"/>
      <c r="C99" s="244"/>
      <c r="D99" s="244"/>
      <c r="E99" s="244"/>
      <c r="F99" s="244"/>
      <c r="G99" s="244"/>
      <c r="H99" s="244"/>
      <c r="I99" s="244"/>
      <c r="J99" s="102"/>
      <c r="K99" s="1"/>
      <c r="L99" s="1"/>
      <c r="M99" s="1"/>
      <c r="N99" s="1"/>
      <c r="O99" s="1"/>
    </row>
    <row r="100" spans="1:15">
      <c r="A100" s="206" t="s">
        <v>96</v>
      </c>
      <c r="B100" s="203"/>
      <c r="C100" s="203"/>
      <c r="D100" s="203"/>
      <c r="E100" s="203"/>
      <c r="F100" s="203"/>
      <c r="G100" s="203"/>
      <c r="H100" s="203"/>
      <c r="I100" s="204"/>
      <c r="J100" s="102"/>
      <c r="K100" s="1"/>
      <c r="L100" s="1"/>
      <c r="M100" s="1"/>
      <c r="N100" s="1"/>
      <c r="O100" s="1"/>
    </row>
    <row r="101" spans="1:15">
      <c r="A101" s="205" t="s">
        <v>97</v>
      </c>
      <c r="B101" s="203"/>
      <c r="C101" s="203"/>
      <c r="D101" s="203"/>
      <c r="E101" s="203"/>
      <c r="F101" s="203"/>
      <c r="G101" s="203"/>
      <c r="H101" s="204"/>
      <c r="I101" s="36" t="s">
        <v>30</v>
      </c>
      <c r="J101" s="102"/>
      <c r="K101" s="1"/>
      <c r="L101" s="1"/>
      <c r="M101" s="1"/>
      <c r="N101" s="1"/>
      <c r="O101" s="1"/>
    </row>
    <row r="102" spans="1:15">
      <c r="A102" s="35" t="s">
        <v>98</v>
      </c>
      <c r="B102" s="248" t="s">
        <v>99</v>
      </c>
      <c r="C102" s="203"/>
      <c r="D102" s="203"/>
      <c r="E102" s="203"/>
      <c r="F102" s="203"/>
      <c r="G102" s="203"/>
      <c r="H102" s="204"/>
      <c r="I102" s="70">
        <f>I94</f>
        <v>0</v>
      </c>
      <c r="J102" s="40"/>
      <c r="K102" s="1"/>
      <c r="L102" s="1"/>
      <c r="M102" s="1"/>
      <c r="N102" s="1"/>
      <c r="O102" s="1"/>
    </row>
    <row r="103" spans="1:15">
      <c r="A103" s="35" t="s">
        <v>100</v>
      </c>
      <c r="B103" s="248" t="s">
        <v>101</v>
      </c>
      <c r="C103" s="203"/>
      <c r="D103" s="203"/>
      <c r="E103" s="203"/>
      <c r="F103" s="203"/>
      <c r="G103" s="203"/>
      <c r="H103" s="204"/>
      <c r="I103" s="70">
        <f>I98</f>
        <v>0</v>
      </c>
      <c r="J103" s="40"/>
      <c r="K103" s="1"/>
      <c r="L103" s="1"/>
      <c r="M103" s="1"/>
      <c r="N103" s="1"/>
      <c r="O103" s="1"/>
    </row>
    <row r="104" spans="1:15">
      <c r="A104" s="205" t="s">
        <v>102</v>
      </c>
      <c r="B104" s="203"/>
      <c r="C104" s="203"/>
      <c r="D104" s="203"/>
      <c r="E104" s="203"/>
      <c r="F104" s="203"/>
      <c r="G104" s="203"/>
      <c r="H104" s="204"/>
      <c r="I104" s="44">
        <f>TRUNC(SUM(I102:I103),2)</f>
        <v>0</v>
      </c>
      <c r="J104" s="40"/>
      <c r="K104" s="1"/>
      <c r="L104" s="1"/>
      <c r="M104" s="1"/>
      <c r="N104" s="1"/>
      <c r="O104" s="1"/>
    </row>
    <row r="105" spans="1:15">
      <c r="A105" s="291"/>
      <c r="B105" s="230"/>
      <c r="C105" s="230"/>
      <c r="D105" s="230"/>
      <c r="E105" s="230"/>
      <c r="F105" s="230"/>
      <c r="G105" s="230"/>
      <c r="H105" s="230"/>
      <c r="I105" s="230"/>
      <c r="J105" s="40"/>
      <c r="K105" s="1"/>
      <c r="L105" s="1"/>
      <c r="M105" s="1"/>
      <c r="N105" s="1"/>
      <c r="O105" s="1"/>
    </row>
    <row r="106" spans="1:15">
      <c r="A106" s="206" t="s">
        <v>103</v>
      </c>
      <c r="B106" s="203"/>
      <c r="C106" s="203"/>
      <c r="D106" s="203"/>
      <c r="E106" s="203"/>
      <c r="F106" s="203"/>
      <c r="G106" s="203"/>
      <c r="H106" s="203"/>
      <c r="I106" s="204"/>
      <c r="J106" s="40"/>
      <c r="K106" s="1"/>
      <c r="L106" s="1"/>
      <c r="M106" s="1"/>
      <c r="N106" s="1"/>
      <c r="O106" s="1"/>
    </row>
    <row r="107" spans="1:15">
      <c r="A107" s="35">
        <v>5</v>
      </c>
      <c r="B107" s="205" t="s">
        <v>104</v>
      </c>
      <c r="C107" s="203"/>
      <c r="D107" s="203"/>
      <c r="E107" s="203"/>
      <c r="F107" s="203"/>
      <c r="G107" s="204"/>
      <c r="H107" s="35"/>
      <c r="I107" s="36" t="s">
        <v>30</v>
      </c>
      <c r="J107" s="102"/>
      <c r="K107" s="1"/>
      <c r="L107" s="1"/>
      <c r="M107" s="1"/>
      <c r="N107" s="1"/>
      <c r="O107" s="1"/>
    </row>
    <row r="108" spans="1:15">
      <c r="A108" s="35" t="s">
        <v>2</v>
      </c>
      <c r="B108" s="236" t="s">
        <v>105</v>
      </c>
      <c r="C108" s="203"/>
      <c r="D108" s="203"/>
      <c r="E108" s="203"/>
      <c r="F108" s="203"/>
      <c r="G108" s="204"/>
      <c r="H108" s="37"/>
      <c r="I108" s="38"/>
      <c r="J108" s="102"/>
      <c r="K108" s="1"/>
      <c r="L108" s="1"/>
      <c r="M108" s="1"/>
      <c r="N108" s="1"/>
      <c r="O108" s="1"/>
    </row>
    <row r="109" spans="1:15">
      <c r="A109" s="35" t="s">
        <v>5</v>
      </c>
      <c r="B109" s="236" t="s">
        <v>107</v>
      </c>
      <c r="C109" s="203"/>
      <c r="D109" s="203"/>
      <c r="E109" s="203"/>
      <c r="F109" s="203"/>
      <c r="G109" s="204"/>
      <c r="H109" s="37"/>
      <c r="I109" s="68"/>
      <c r="J109" s="102"/>
      <c r="K109" s="8"/>
      <c r="L109" s="8"/>
      <c r="M109" s="8"/>
      <c r="N109" s="8"/>
      <c r="O109" s="8"/>
    </row>
    <row r="110" spans="1:15">
      <c r="A110" s="76" t="s">
        <v>10</v>
      </c>
      <c r="B110" s="236" t="s">
        <v>171</v>
      </c>
      <c r="C110" s="203"/>
      <c r="D110" s="203"/>
      <c r="E110" s="203"/>
      <c r="F110" s="203"/>
      <c r="G110" s="204"/>
      <c r="H110" s="37"/>
      <c r="I110" s="38"/>
      <c r="J110" s="102"/>
      <c r="K110" s="1"/>
      <c r="L110" s="1"/>
      <c r="M110" s="1"/>
      <c r="N110" s="1"/>
      <c r="O110" s="1"/>
    </row>
    <row r="111" spans="1:15">
      <c r="A111" s="76" t="s">
        <v>12</v>
      </c>
      <c r="B111" s="236" t="s">
        <v>108</v>
      </c>
      <c r="C111" s="203"/>
      <c r="D111" s="203"/>
      <c r="E111" s="203"/>
      <c r="F111" s="203"/>
      <c r="G111" s="204"/>
      <c r="H111" s="37"/>
      <c r="I111" s="38"/>
      <c r="J111" s="102"/>
      <c r="K111" s="1"/>
      <c r="L111" s="1"/>
      <c r="M111" s="1"/>
      <c r="N111" s="1"/>
      <c r="O111" s="1"/>
    </row>
    <row r="112" spans="1:15">
      <c r="A112" s="205" t="s">
        <v>109</v>
      </c>
      <c r="B112" s="203"/>
      <c r="C112" s="203"/>
      <c r="D112" s="203"/>
      <c r="E112" s="203"/>
      <c r="F112" s="203"/>
      <c r="G112" s="204"/>
      <c r="H112" s="52" t="s">
        <v>106</v>
      </c>
      <c r="I112" s="77">
        <f>TRUNC(SUM(I108:I111),2)</f>
        <v>0</v>
      </c>
      <c r="J112" s="102"/>
      <c r="K112" s="1"/>
      <c r="L112" s="1"/>
      <c r="M112" s="1"/>
      <c r="N112" s="1"/>
      <c r="O112" s="1"/>
    </row>
    <row r="113" spans="1:15">
      <c r="A113" s="291"/>
      <c r="B113" s="230"/>
      <c r="C113" s="230"/>
      <c r="D113" s="230"/>
      <c r="E113" s="230"/>
      <c r="F113" s="230"/>
      <c r="G113" s="230"/>
      <c r="H113" s="230"/>
      <c r="I113" s="230"/>
      <c r="J113" s="102"/>
      <c r="K113" s="1"/>
      <c r="L113" s="1"/>
      <c r="M113" s="1"/>
      <c r="N113" s="1"/>
      <c r="O113" s="1"/>
    </row>
    <row r="114" spans="1:15">
      <c r="A114" s="206" t="s">
        <v>110</v>
      </c>
      <c r="B114" s="203"/>
      <c r="C114" s="203"/>
      <c r="D114" s="203"/>
      <c r="E114" s="203"/>
      <c r="F114" s="203"/>
      <c r="G114" s="203"/>
      <c r="H114" s="203"/>
      <c r="I114" s="204"/>
      <c r="J114" s="102"/>
      <c r="K114" s="1"/>
      <c r="L114" s="1"/>
      <c r="M114" s="1"/>
      <c r="N114" s="1"/>
      <c r="O114" s="1"/>
    </row>
    <row r="115" spans="1:15">
      <c r="A115" s="35">
        <v>6</v>
      </c>
      <c r="B115" s="205" t="s">
        <v>111</v>
      </c>
      <c r="C115" s="203"/>
      <c r="D115" s="203"/>
      <c r="E115" s="203"/>
      <c r="F115" s="203"/>
      <c r="G115" s="204"/>
      <c r="H115" s="35" t="s">
        <v>29</v>
      </c>
      <c r="I115" s="36" t="s">
        <v>30</v>
      </c>
      <c r="J115" s="102"/>
      <c r="K115" s="1"/>
      <c r="L115" s="1"/>
      <c r="M115" s="1"/>
      <c r="N115" s="1"/>
      <c r="O115" s="1"/>
    </row>
    <row r="116" spans="1:15">
      <c r="A116" s="35" t="s">
        <v>2</v>
      </c>
      <c r="B116" s="202" t="s">
        <v>112</v>
      </c>
      <c r="C116" s="203"/>
      <c r="D116" s="203"/>
      <c r="E116" s="203"/>
      <c r="F116" s="203"/>
      <c r="G116" s="204"/>
      <c r="H116" s="109"/>
      <c r="I116" s="70">
        <f>TRUNC(H116*I141,2)</f>
        <v>0</v>
      </c>
      <c r="J116" s="102"/>
      <c r="K116" s="1"/>
      <c r="L116" s="1"/>
      <c r="M116" s="1"/>
      <c r="N116" s="1"/>
      <c r="O116" s="1"/>
    </row>
    <row r="117" spans="1:15">
      <c r="A117" s="35" t="s">
        <v>5</v>
      </c>
      <c r="B117" s="202" t="s">
        <v>113</v>
      </c>
      <c r="C117" s="203"/>
      <c r="D117" s="203"/>
      <c r="E117" s="203"/>
      <c r="F117" s="203"/>
      <c r="G117" s="204"/>
      <c r="H117" s="109"/>
      <c r="I117" s="70">
        <f>TRUNC(H117*(I116+I141),2)</f>
        <v>0</v>
      </c>
      <c r="J117" s="102"/>
      <c r="K117" s="1"/>
      <c r="L117" s="1"/>
      <c r="M117" s="1"/>
      <c r="N117" s="1"/>
      <c r="O117" s="1"/>
    </row>
    <row r="118" spans="1:15">
      <c r="A118" s="35" t="s">
        <v>10</v>
      </c>
      <c r="B118" s="273" t="s">
        <v>114</v>
      </c>
      <c r="C118" s="203"/>
      <c r="D118" s="203"/>
      <c r="E118" s="203"/>
      <c r="F118" s="203"/>
      <c r="G118" s="204"/>
      <c r="H118" s="48"/>
      <c r="I118" s="70"/>
      <c r="J118" s="102"/>
      <c r="K118" s="1"/>
      <c r="L118" s="1"/>
      <c r="M118" s="1"/>
      <c r="N118" s="1"/>
      <c r="O118" s="1"/>
    </row>
    <row r="119" spans="1:15">
      <c r="A119" s="35" t="s">
        <v>115</v>
      </c>
      <c r="B119" s="202" t="s">
        <v>116</v>
      </c>
      <c r="C119" s="203"/>
      <c r="D119" s="203"/>
      <c r="E119" s="203"/>
      <c r="F119" s="203"/>
      <c r="G119" s="204"/>
      <c r="H119" s="48"/>
      <c r="I119" s="70">
        <f>TRUNC(H119*I130,2)</f>
        <v>0</v>
      </c>
      <c r="J119" s="189"/>
      <c r="K119" s="190"/>
      <c r="L119" s="191"/>
      <c r="M119" s="1"/>
      <c r="N119" s="1"/>
      <c r="O119" s="1"/>
    </row>
    <row r="120" spans="1:15">
      <c r="A120" s="35" t="s">
        <v>117</v>
      </c>
      <c r="B120" s="202" t="s">
        <v>118</v>
      </c>
      <c r="C120" s="203"/>
      <c r="D120" s="203"/>
      <c r="E120" s="203"/>
      <c r="F120" s="203"/>
      <c r="G120" s="204"/>
      <c r="H120" s="48"/>
      <c r="I120" s="70">
        <f>TRUNC(H120*I130,2)</f>
        <v>0</v>
      </c>
      <c r="J120" s="189"/>
      <c r="K120" s="190"/>
      <c r="L120" s="191"/>
      <c r="M120" s="1"/>
      <c r="N120" s="1"/>
      <c r="O120" s="1"/>
    </row>
    <row r="121" spans="1:15">
      <c r="A121" s="35" t="s">
        <v>119</v>
      </c>
      <c r="B121" s="202" t="s">
        <v>120</v>
      </c>
      <c r="C121" s="203"/>
      <c r="D121" s="203"/>
      <c r="E121" s="203"/>
      <c r="F121" s="203"/>
      <c r="G121" s="204"/>
      <c r="H121" s="48"/>
      <c r="I121" s="70">
        <f>TRUNC(H121*I130,2)</f>
        <v>0</v>
      </c>
      <c r="J121" s="189"/>
      <c r="K121" s="190"/>
      <c r="L121" s="191"/>
      <c r="M121" s="1"/>
      <c r="N121" s="1"/>
      <c r="O121" s="1"/>
    </row>
    <row r="122" spans="1:15">
      <c r="A122" s="100" t="s">
        <v>172</v>
      </c>
      <c r="B122" s="275" t="s">
        <v>173</v>
      </c>
      <c r="C122" s="275"/>
      <c r="D122" s="275"/>
      <c r="E122" s="275"/>
      <c r="F122" s="275"/>
      <c r="G122" s="276"/>
      <c r="H122" s="48"/>
      <c r="I122" s="70">
        <f>TRUNC(H122*I130,2)</f>
        <v>0</v>
      </c>
      <c r="J122" s="102"/>
      <c r="K122" s="1"/>
      <c r="L122" s="1"/>
      <c r="M122" s="1"/>
      <c r="N122" s="1"/>
      <c r="O122" s="1"/>
    </row>
    <row r="123" spans="1:15">
      <c r="A123" s="205" t="s">
        <v>121</v>
      </c>
      <c r="B123" s="203"/>
      <c r="C123" s="203"/>
      <c r="D123" s="203"/>
      <c r="E123" s="203"/>
      <c r="F123" s="203"/>
      <c r="G123" s="204"/>
      <c r="H123" s="52">
        <f>SUM(H116:H122)</f>
        <v>0</v>
      </c>
      <c r="I123" s="44">
        <f>TRUNC(SUM(I116:I122),2)</f>
        <v>0</v>
      </c>
      <c r="J123" s="102"/>
      <c r="K123" s="1"/>
      <c r="L123" s="1"/>
      <c r="M123" s="1"/>
      <c r="N123" s="1"/>
      <c r="O123" s="1"/>
    </row>
    <row r="124" spans="1:15">
      <c r="A124" s="108"/>
      <c r="B124" s="277"/>
      <c r="C124" s="218"/>
      <c r="D124" s="218"/>
      <c r="E124" s="218"/>
      <c r="F124" s="218"/>
      <c r="G124" s="218"/>
      <c r="H124" s="218"/>
      <c r="I124" s="218"/>
      <c r="J124" s="102"/>
      <c r="K124" s="1"/>
      <c r="L124" s="1"/>
      <c r="M124" s="1"/>
      <c r="N124" s="1"/>
      <c r="O124" s="1"/>
    </row>
    <row r="125" spans="1:15">
      <c r="A125" s="79" t="s">
        <v>122</v>
      </c>
      <c r="B125" s="279" t="s">
        <v>123</v>
      </c>
      <c r="C125" s="230"/>
      <c r="D125" s="230"/>
      <c r="E125" s="230"/>
      <c r="F125" s="230"/>
      <c r="G125" s="230"/>
      <c r="H125" s="80">
        <f>TRUNC(H119+H120+H121+H122,4)</f>
        <v>0</v>
      </c>
      <c r="I125" s="81"/>
      <c r="J125" s="102"/>
      <c r="K125" s="1"/>
      <c r="L125" s="1"/>
      <c r="M125" s="1"/>
      <c r="N125" s="1"/>
      <c r="O125" s="1"/>
    </row>
    <row r="126" spans="1:15">
      <c r="A126" s="82"/>
      <c r="B126" s="278">
        <v>100</v>
      </c>
      <c r="C126" s="218"/>
      <c r="D126" s="218"/>
      <c r="E126" s="218"/>
      <c r="F126" s="218"/>
      <c r="G126" s="218"/>
      <c r="H126" s="83"/>
      <c r="I126" s="84"/>
      <c r="J126" s="102"/>
      <c r="K126" s="1"/>
      <c r="L126" s="1"/>
      <c r="M126" s="1"/>
      <c r="N126" s="1"/>
      <c r="O126" s="1"/>
    </row>
    <row r="127" spans="1:15">
      <c r="A127" s="85"/>
      <c r="B127" s="103"/>
      <c r="C127" s="103"/>
      <c r="D127" s="103"/>
      <c r="E127" s="103"/>
      <c r="F127" s="103"/>
      <c r="G127" s="103"/>
      <c r="H127" s="83"/>
      <c r="I127" s="84"/>
      <c r="J127" s="102"/>
      <c r="K127" s="1"/>
      <c r="L127" s="1"/>
      <c r="M127" s="1"/>
      <c r="N127" s="1"/>
      <c r="O127" s="1"/>
    </row>
    <row r="128" spans="1:15">
      <c r="A128" s="82" t="s">
        <v>124</v>
      </c>
      <c r="B128" s="278" t="s">
        <v>125</v>
      </c>
      <c r="C128" s="218"/>
      <c r="D128" s="218"/>
      <c r="E128" s="218"/>
      <c r="F128" s="218"/>
      <c r="G128" s="218"/>
      <c r="H128" s="83"/>
      <c r="I128" s="84">
        <f>TRUNC(I141+I116+I117,2)</f>
        <v>0</v>
      </c>
      <c r="J128" s="102"/>
      <c r="K128" s="1"/>
      <c r="L128" s="1"/>
      <c r="M128" s="1"/>
      <c r="N128" s="1"/>
      <c r="O128" s="1"/>
    </row>
    <row r="129" spans="1:15">
      <c r="A129" s="82"/>
      <c r="B129" s="103"/>
      <c r="C129" s="103"/>
      <c r="D129" s="103"/>
      <c r="E129" s="103"/>
      <c r="F129" s="103"/>
      <c r="G129" s="103"/>
      <c r="H129" s="83"/>
      <c r="I129" s="84"/>
      <c r="J129" s="102"/>
      <c r="K129" s="1"/>
      <c r="L129" s="1"/>
      <c r="M129" s="1"/>
      <c r="N129" s="1"/>
      <c r="O129" s="1"/>
    </row>
    <row r="130" spans="1:15">
      <c r="A130" s="82" t="s">
        <v>126</v>
      </c>
      <c r="B130" s="278" t="s">
        <v>127</v>
      </c>
      <c r="C130" s="218"/>
      <c r="D130" s="218"/>
      <c r="E130" s="218"/>
      <c r="F130" s="218"/>
      <c r="G130" s="218"/>
      <c r="H130" s="83"/>
      <c r="I130" s="84">
        <f>TRUNC(I128/(1-H125),2)</f>
        <v>0</v>
      </c>
      <c r="J130" s="102"/>
      <c r="K130" s="1"/>
      <c r="L130" s="1"/>
      <c r="M130" s="1"/>
      <c r="N130" s="1"/>
      <c r="O130" s="1"/>
    </row>
    <row r="131" spans="1:15">
      <c r="A131" s="82"/>
      <c r="B131" s="103"/>
      <c r="C131" s="103"/>
      <c r="D131" s="103"/>
      <c r="E131" s="103"/>
      <c r="F131" s="103"/>
      <c r="G131" s="103"/>
      <c r="H131" s="83"/>
      <c r="I131" s="84"/>
      <c r="J131" s="102"/>
      <c r="K131" s="1"/>
      <c r="L131" s="1"/>
      <c r="M131" s="1"/>
      <c r="N131" s="1"/>
      <c r="O131" s="1"/>
    </row>
    <row r="132" spans="1:15">
      <c r="A132" s="87"/>
      <c r="B132" s="274" t="s">
        <v>128</v>
      </c>
      <c r="C132" s="244"/>
      <c r="D132" s="244"/>
      <c r="E132" s="244"/>
      <c r="F132" s="244"/>
      <c r="G132" s="244"/>
      <c r="H132" s="88"/>
      <c r="I132" s="89">
        <f>TRUNC(I130-I128,2)</f>
        <v>0</v>
      </c>
      <c r="J132" s="102"/>
      <c r="K132" s="1"/>
      <c r="L132" s="1"/>
      <c r="M132" s="1"/>
      <c r="N132" s="1"/>
      <c r="O132" s="1"/>
    </row>
    <row r="133" spans="1:15">
      <c r="A133" s="108"/>
      <c r="B133" s="108"/>
      <c r="C133" s="108"/>
      <c r="D133" s="108"/>
      <c r="E133" s="108"/>
      <c r="F133" s="108"/>
      <c r="G133" s="108"/>
      <c r="H133" s="108"/>
      <c r="I133" s="47"/>
      <c r="J133" s="102"/>
      <c r="K133" s="1"/>
      <c r="L133" s="1"/>
      <c r="M133" s="1"/>
      <c r="N133" s="1"/>
      <c r="O133" s="1"/>
    </row>
    <row r="134" spans="1:15">
      <c r="A134" s="292" t="s">
        <v>129</v>
      </c>
      <c r="B134" s="203"/>
      <c r="C134" s="203"/>
      <c r="D134" s="203"/>
      <c r="E134" s="203"/>
      <c r="F134" s="203"/>
      <c r="G134" s="203"/>
      <c r="H134" s="203"/>
      <c r="I134" s="204"/>
      <c r="J134" s="102"/>
      <c r="K134" s="1"/>
      <c r="L134" s="1"/>
      <c r="M134" s="1"/>
      <c r="N134" s="1"/>
      <c r="O134" s="1"/>
    </row>
    <row r="135" spans="1:15">
      <c r="A135" s="205" t="s">
        <v>130</v>
      </c>
      <c r="B135" s="203"/>
      <c r="C135" s="203"/>
      <c r="D135" s="203"/>
      <c r="E135" s="203"/>
      <c r="F135" s="203"/>
      <c r="G135" s="203"/>
      <c r="H135" s="204"/>
      <c r="I135" s="36" t="s">
        <v>30</v>
      </c>
      <c r="J135" s="102"/>
      <c r="K135" s="1"/>
      <c r="L135" s="1"/>
      <c r="M135" s="1"/>
      <c r="N135" s="1"/>
      <c r="O135" s="1"/>
    </row>
    <row r="136" spans="1:15">
      <c r="A136" s="34" t="s">
        <v>2</v>
      </c>
      <c r="B136" s="202" t="str">
        <f>A23</f>
        <v>MÓDULO 1 - COMPOSIÇÃO DA REMUNERAÇÃO</v>
      </c>
      <c r="C136" s="203"/>
      <c r="D136" s="203"/>
      <c r="E136" s="203"/>
      <c r="F136" s="203"/>
      <c r="G136" s="203"/>
      <c r="H136" s="204"/>
      <c r="I136" s="70">
        <f>I31</f>
        <v>0</v>
      </c>
      <c r="J136" s="102"/>
      <c r="K136" s="1"/>
      <c r="L136" s="1"/>
      <c r="M136" s="1"/>
      <c r="N136" s="1"/>
      <c r="O136" s="1"/>
    </row>
    <row r="137" spans="1:15">
      <c r="A137" s="34" t="s">
        <v>5</v>
      </c>
      <c r="B137" s="202" t="str">
        <f>A34</f>
        <v>MÓDULO 2 – ENCARGOS E BENEFÍCIOS ANUAIS, MENSAIS E DIÁRIOS</v>
      </c>
      <c r="C137" s="203"/>
      <c r="D137" s="203"/>
      <c r="E137" s="203"/>
      <c r="F137" s="203"/>
      <c r="G137" s="203"/>
      <c r="H137" s="204"/>
      <c r="I137" s="70">
        <f>I74</f>
        <v>0</v>
      </c>
      <c r="J137" s="102"/>
      <c r="K137" s="1"/>
      <c r="L137" s="1"/>
      <c r="M137" s="1"/>
      <c r="N137" s="1"/>
      <c r="O137" s="1"/>
    </row>
    <row r="138" spans="1:15">
      <c r="A138" s="34" t="s">
        <v>10</v>
      </c>
      <c r="B138" s="202" t="str">
        <f>A76</f>
        <v>MÓDULO 3 – PROVISÃO PARA RESCISÃO</v>
      </c>
      <c r="C138" s="203"/>
      <c r="D138" s="203"/>
      <c r="E138" s="203"/>
      <c r="F138" s="203"/>
      <c r="G138" s="203"/>
      <c r="H138" s="204"/>
      <c r="I138" s="70">
        <f>I84</f>
        <v>0</v>
      </c>
      <c r="J138" s="102"/>
      <c r="K138" s="1"/>
      <c r="L138" s="1"/>
      <c r="M138" s="1"/>
      <c r="N138" s="1"/>
      <c r="O138" s="1"/>
    </row>
    <row r="139" spans="1:15">
      <c r="A139" s="34" t="s">
        <v>12</v>
      </c>
      <c r="B139" s="202" t="str">
        <f>A86</f>
        <v>MÓDULO 4 – CUSTO DE REPOSIÇÃO DO PROFISSIONAL AUSENTE</v>
      </c>
      <c r="C139" s="203"/>
      <c r="D139" s="203"/>
      <c r="E139" s="203"/>
      <c r="F139" s="203"/>
      <c r="G139" s="203"/>
      <c r="H139" s="204"/>
      <c r="I139" s="70">
        <f>I104</f>
        <v>0</v>
      </c>
      <c r="J139" s="102"/>
      <c r="K139" s="1"/>
      <c r="L139" s="1"/>
      <c r="M139" s="1"/>
      <c r="N139" s="1"/>
      <c r="O139" s="1"/>
    </row>
    <row r="140" spans="1:15">
      <c r="A140" s="34" t="s">
        <v>35</v>
      </c>
      <c r="B140" s="202" t="str">
        <f>A106</f>
        <v>MÓDULO 5 – INSUMOS DIVERSOS</v>
      </c>
      <c r="C140" s="203"/>
      <c r="D140" s="203"/>
      <c r="E140" s="203"/>
      <c r="F140" s="203"/>
      <c r="G140" s="203"/>
      <c r="H140" s="204"/>
      <c r="I140" s="70">
        <f>I112</f>
        <v>0</v>
      </c>
      <c r="J140" s="102"/>
      <c r="K140" s="1"/>
      <c r="L140" s="1"/>
      <c r="M140" s="1"/>
      <c r="N140" s="1"/>
      <c r="O140" s="1"/>
    </row>
    <row r="141" spans="1:15">
      <c r="A141" s="35"/>
      <c r="B141" s="205" t="s">
        <v>131</v>
      </c>
      <c r="C141" s="203"/>
      <c r="D141" s="203"/>
      <c r="E141" s="203"/>
      <c r="F141" s="203"/>
      <c r="G141" s="203"/>
      <c r="H141" s="204"/>
      <c r="I141" s="44">
        <f>TRUNC(SUM(I136:I140),2)</f>
        <v>0</v>
      </c>
      <c r="J141" s="102"/>
      <c r="K141" s="1"/>
      <c r="L141" s="1"/>
      <c r="M141" s="1"/>
      <c r="N141" s="1"/>
      <c r="O141" s="1"/>
    </row>
    <row r="142" spans="1:15">
      <c r="A142" s="34" t="s">
        <v>37</v>
      </c>
      <c r="B142" s="202" t="str">
        <f>A114</f>
        <v>MÓDULO 6 – CUSTOS INDIRETOS, TRIBUTOS E LUCRO</v>
      </c>
      <c r="C142" s="203"/>
      <c r="D142" s="203"/>
      <c r="E142" s="203"/>
      <c r="F142" s="203"/>
      <c r="G142" s="203"/>
      <c r="H142" s="204"/>
      <c r="I142" s="70">
        <f>I123</f>
        <v>0</v>
      </c>
      <c r="J142" s="102"/>
      <c r="K142" s="1"/>
      <c r="L142" s="1"/>
      <c r="M142" s="1"/>
      <c r="N142" s="1"/>
      <c r="O142" s="1"/>
    </row>
    <row r="143" spans="1:15">
      <c r="A143" s="205" t="s">
        <v>132</v>
      </c>
      <c r="B143" s="203"/>
      <c r="C143" s="203"/>
      <c r="D143" s="203"/>
      <c r="E143" s="203"/>
      <c r="F143" s="203"/>
      <c r="G143" s="203"/>
      <c r="H143" s="204"/>
      <c r="I143" s="44">
        <f>TRUNC(SUM(I141:I142),2)</f>
        <v>0</v>
      </c>
      <c r="J143" s="102"/>
      <c r="K143" s="1"/>
      <c r="L143" s="1"/>
      <c r="M143" s="1"/>
      <c r="N143" s="1"/>
      <c r="O143" s="1"/>
    </row>
    <row r="144" spans="1:15">
      <c r="A144" s="102"/>
      <c r="B144" s="102"/>
      <c r="C144" s="102"/>
      <c r="D144" s="102"/>
      <c r="E144" s="102"/>
      <c r="F144" s="102"/>
      <c r="G144" s="102"/>
      <c r="H144" s="69"/>
      <c r="I144" s="90"/>
      <c r="J144" s="102"/>
      <c r="K144" s="1"/>
      <c r="L144" s="1"/>
      <c r="M144" s="1"/>
      <c r="N144" s="1"/>
      <c r="O144" s="1"/>
    </row>
    <row r="145" spans="1:15">
      <c r="A145" s="102"/>
      <c r="B145" s="102"/>
      <c r="C145" s="102"/>
      <c r="D145" s="91"/>
      <c r="E145" s="102"/>
      <c r="F145" s="91"/>
      <c r="G145" s="91"/>
      <c r="H145" s="108"/>
      <c r="I145" s="33"/>
      <c r="J145" s="102"/>
      <c r="K145" s="1"/>
      <c r="L145" s="1"/>
      <c r="M145" s="1"/>
      <c r="N145" s="1"/>
      <c r="O145" s="1"/>
    </row>
    <row r="146" spans="1:15">
      <c r="A146" s="102"/>
      <c r="B146" s="102"/>
      <c r="C146" s="102"/>
      <c r="D146" s="91"/>
      <c r="E146" s="102"/>
      <c r="F146" s="91"/>
      <c r="G146" s="91"/>
      <c r="H146" s="108"/>
      <c r="I146" s="33"/>
      <c r="J146" s="102"/>
      <c r="K146" s="1"/>
      <c r="L146" s="1"/>
      <c r="M146" s="1"/>
      <c r="N146" s="1"/>
      <c r="O146" s="1"/>
    </row>
    <row r="147" spans="1:15">
      <c r="A147" s="107"/>
      <c r="B147" s="107"/>
      <c r="C147" s="107"/>
      <c r="D147" s="1"/>
      <c r="E147" s="107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>
      <c r="A148" s="107"/>
      <c r="B148" s="107"/>
      <c r="C148" s="107"/>
      <c r="D148" s="1"/>
      <c r="E148" s="107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>
      <c r="A149" s="6" t="s">
        <v>133</v>
      </c>
      <c r="B149" s="6" t="e">
        <f>I142/I25</f>
        <v>#DIV/0!</v>
      </c>
      <c r="C149" s="107"/>
      <c r="D149" s="1"/>
      <c r="E149" s="107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>
      <c r="A150" s="9"/>
      <c r="B150" s="6"/>
      <c r="C150" s="107"/>
      <c r="D150" s="1"/>
      <c r="E150" s="7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30.75" customHeight="1">
      <c r="A151" s="1"/>
      <c r="B151" s="1"/>
      <c r="C151" s="1"/>
      <c r="D151" s="1"/>
      <c r="E151" s="1"/>
      <c r="F151" s="1"/>
      <c r="G151" s="173" t="s">
        <v>294</v>
      </c>
      <c r="H151" s="1"/>
      <c r="I151" s="1"/>
      <c r="J151" s="1"/>
      <c r="K151" s="1"/>
      <c r="L151" s="1"/>
      <c r="M151" s="1"/>
      <c r="N151" s="1"/>
      <c r="O151" s="1"/>
    </row>
    <row r="152" spans="1:15">
      <c r="A152" s="98"/>
      <c r="B152" s="98"/>
      <c r="C152" s="137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39" customHeight="1">
      <c r="A153" s="321" t="s">
        <v>134</v>
      </c>
      <c r="B153" s="322"/>
      <c r="C153" s="135">
        <f>TRUNC((I143*E14),2)</f>
        <v>0</v>
      </c>
      <c r="D153" s="1"/>
      <c r="E153" s="1"/>
      <c r="F153" s="1"/>
      <c r="G153" s="135">
        <f>TRUNC(((I143/30)*1),2)</f>
        <v>0</v>
      </c>
      <c r="H153" s="176" t="s">
        <v>295</v>
      </c>
      <c r="I153" s="1"/>
      <c r="J153" s="1"/>
      <c r="K153" s="1"/>
      <c r="L153" s="177"/>
      <c r="M153" s="1"/>
      <c r="N153" s="1"/>
      <c r="O153" s="1"/>
    </row>
    <row r="154" spans="1:15">
      <c r="A154" s="99"/>
      <c r="B154" s="105"/>
      <c r="C154" s="106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42.75" customHeight="1">
      <c r="A155" s="315" t="s">
        <v>176</v>
      </c>
      <c r="B155" s="272"/>
      <c r="C155" s="17">
        <f>TRUNC((C153*20),2)</f>
        <v>0</v>
      </c>
      <c r="D155" s="1"/>
      <c r="E155" s="1"/>
      <c r="F155" s="1"/>
      <c r="G155" s="17">
        <f>G153*20</f>
        <v>0</v>
      </c>
      <c r="H155" s="176" t="s">
        <v>283</v>
      </c>
      <c r="I155" s="1"/>
      <c r="J155" s="1"/>
      <c r="K155" s="1"/>
      <c r="L155" s="1"/>
      <c r="M155" s="1"/>
      <c r="N155" s="1"/>
      <c r="O155" s="1"/>
    </row>
  </sheetData>
  <mergeCells count="175">
    <mergeCell ref="A1:I2"/>
    <mergeCell ref="A3:I3"/>
    <mergeCell ref="A4:I4"/>
    <mergeCell ref="A6:I6"/>
    <mergeCell ref="B7:G7"/>
    <mergeCell ref="H7:I7"/>
    <mergeCell ref="A16:I16"/>
    <mergeCell ref="B17:G17"/>
    <mergeCell ref="H17:I17"/>
    <mergeCell ref="A12:I12"/>
    <mergeCell ref="A13:B13"/>
    <mergeCell ref="C13:D13"/>
    <mergeCell ref="E13:I13"/>
    <mergeCell ref="B8:G8"/>
    <mergeCell ref="H8:I8"/>
    <mergeCell ref="B9:G9"/>
    <mergeCell ref="H9:I9"/>
    <mergeCell ref="B10:G10"/>
    <mergeCell ref="H10:I10"/>
    <mergeCell ref="B18:G18"/>
    <mergeCell ref="H18:I18"/>
    <mergeCell ref="B19:G19"/>
    <mergeCell ref="H19:I19"/>
    <mergeCell ref="A14:B14"/>
    <mergeCell ref="C14:D14"/>
    <mergeCell ref="E14:I14"/>
    <mergeCell ref="B24:G24"/>
    <mergeCell ref="B25:G25"/>
    <mergeCell ref="B26:G26"/>
    <mergeCell ref="B27:G27"/>
    <mergeCell ref="B28:G28"/>
    <mergeCell ref="B29:G29"/>
    <mergeCell ref="B20:G20"/>
    <mergeCell ref="H20:I20"/>
    <mergeCell ref="B21:G21"/>
    <mergeCell ref="H21:I21"/>
    <mergeCell ref="A22:I22"/>
    <mergeCell ref="A23:I23"/>
    <mergeCell ref="B36:G36"/>
    <mergeCell ref="M36:O36"/>
    <mergeCell ref="B37:G37"/>
    <mergeCell ref="M37:O37"/>
    <mergeCell ref="B38:G38"/>
    <mergeCell ref="M38:O38"/>
    <mergeCell ref="B30:G30"/>
    <mergeCell ref="A31:H31"/>
    <mergeCell ref="A32:I32"/>
    <mergeCell ref="A34:I34"/>
    <mergeCell ref="L34:O34"/>
    <mergeCell ref="A35:G35"/>
    <mergeCell ref="L35:O35"/>
    <mergeCell ref="A44:I44"/>
    <mergeCell ref="A45:G45"/>
    <mergeCell ref="L45:O45"/>
    <mergeCell ref="B46:G46"/>
    <mergeCell ref="L46:O46"/>
    <mergeCell ref="B47:G47"/>
    <mergeCell ref="M47:O47"/>
    <mergeCell ref="B39:G39"/>
    <mergeCell ref="A40:G40"/>
    <mergeCell ref="L40:O40"/>
    <mergeCell ref="A41:I41"/>
    <mergeCell ref="A42:I42"/>
    <mergeCell ref="A43:I43"/>
    <mergeCell ref="B51:G51"/>
    <mergeCell ref="M51:O51"/>
    <mergeCell ref="B52:G52"/>
    <mergeCell ref="M52:O52"/>
    <mergeCell ref="B53:G53"/>
    <mergeCell ref="M53:O53"/>
    <mergeCell ref="B48:G49"/>
    <mergeCell ref="I48:I49"/>
    <mergeCell ref="M48:O48"/>
    <mergeCell ref="M49:O49"/>
    <mergeCell ref="B50:G50"/>
    <mergeCell ref="M50:O50"/>
    <mergeCell ref="B58:G58"/>
    <mergeCell ref="L58:O58"/>
    <mergeCell ref="B59:G59"/>
    <mergeCell ref="L59:O59"/>
    <mergeCell ref="B60:G60"/>
    <mergeCell ref="B61:G61"/>
    <mergeCell ref="B54:G54"/>
    <mergeCell ref="M54:O54"/>
    <mergeCell ref="A55:G55"/>
    <mergeCell ref="A56:I56"/>
    <mergeCell ref="M56:O56"/>
    <mergeCell ref="A57:G57"/>
    <mergeCell ref="L57:O57"/>
    <mergeCell ref="A68:I68"/>
    <mergeCell ref="A69:I69"/>
    <mergeCell ref="A70:H70"/>
    <mergeCell ref="B71:H71"/>
    <mergeCell ref="B72:H72"/>
    <mergeCell ref="B73:H73"/>
    <mergeCell ref="B62:G62"/>
    <mergeCell ref="A63:H63"/>
    <mergeCell ref="A64:I64"/>
    <mergeCell ref="A65:I65"/>
    <mergeCell ref="A66:I66"/>
    <mergeCell ref="A67:I67"/>
    <mergeCell ref="L80:O80"/>
    <mergeCell ref="B81:G81"/>
    <mergeCell ref="L81:O81"/>
    <mergeCell ref="B82:G82"/>
    <mergeCell ref="B83:G83"/>
    <mergeCell ref="A84:G84"/>
    <mergeCell ref="A74:H74"/>
    <mergeCell ref="A76:I76"/>
    <mergeCell ref="B77:G77"/>
    <mergeCell ref="B78:G78"/>
    <mergeCell ref="B79:G79"/>
    <mergeCell ref="B80:G80"/>
    <mergeCell ref="L74:O79"/>
    <mergeCell ref="B91:G91"/>
    <mergeCell ref="B92:G92"/>
    <mergeCell ref="B93:G93"/>
    <mergeCell ref="A94:G94"/>
    <mergeCell ref="A95:I95"/>
    <mergeCell ref="A85:I85"/>
    <mergeCell ref="A86:I86"/>
    <mergeCell ref="A87:G87"/>
    <mergeCell ref="B88:G88"/>
    <mergeCell ref="B89:G89"/>
    <mergeCell ref="B90:G90"/>
    <mergeCell ref="B102:H102"/>
    <mergeCell ref="B103:H103"/>
    <mergeCell ref="A104:H104"/>
    <mergeCell ref="A105:I105"/>
    <mergeCell ref="A106:I106"/>
    <mergeCell ref="B107:G107"/>
    <mergeCell ref="A96:G96"/>
    <mergeCell ref="B97:G97"/>
    <mergeCell ref="A98:G98"/>
    <mergeCell ref="A99:I99"/>
    <mergeCell ref="A100:I100"/>
    <mergeCell ref="A101:H101"/>
    <mergeCell ref="B122:G122"/>
    <mergeCell ref="A123:G123"/>
    <mergeCell ref="A114:I114"/>
    <mergeCell ref="B115:G115"/>
    <mergeCell ref="B116:G116"/>
    <mergeCell ref="B117:G117"/>
    <mergeCell ref="B118:G118"/>
    <mergeCell ref="B119:G119"/>
    <mergeCell ref="B108:G108"/>
    <mergeCell ref="B109:G109"/>
    <mergeCell ref="B110:G110"/>
    <mergeCell ref="B111:G111"/>
    <mergeCell ref="A112:G112"/>
    <mergeCell ref="A113:I113"/>
    <mergeCell ref="A153:B153"/>
    <mergeCell ref="A155:B155"/>
    <mergeCell ref="L91:O94"/>
    <mergeCell ref="A33:I33"/>
    <mergeCell ref="B140:H140"/>
    <mergeCell ref="B141:H141"/>
    <mergeCell ref="B142:H142"/>
    <mergeCell ref="A143:H143"/>
    <mergeCell ref="A134:I134"/>
    <mergeCell ref="A135:H135"/>
    <mergeCell ref="B136:H136"/>
    <mergeCell ref="B137:H137"/>
    <mergeCell ref="B138:H138"/>
    <mergeCell ref="B139:H139"/>
    <mergeCell ref="B124:I124"/>
    <mergeCell ref="B125:G125"/>
    <mergeCell ref="B126:G126"/>
    <mergeCell ref="B128:G128"/>
    <mergeCell ref="B130:G130"/>
    <mergeCell ref="B132:G132"/>
    <mergeCell ref="J119:K121"/>
    <mergeCell ref="L119:L121"/>
    <mergeCell ref="B120:G120"/>
    <mergeCell ref="B121:G12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53"/>
  <sheetViews>
    <sheetView tabSelected="1" topLeftCell="A133" workbookViewId="0">
      <selection activeCell="O27" sqref="O27"/>
    </sheetView>
  </sheetViews>
  <sheetFormatPr defaultRowHeight="12.75"/>
  <cols>
    <col min="1" max="1" width="6" customWidth="1"/>
    <col min="2" max="2" width="10.42578125" customWidth="1"/>
    <col min="3" max="3" width="15.42578125" customWidth="1"/>
    <col min="7" max="7" width="39.7109375" customWidth="1"/>
    <col min="8" max="8" width="11.140625" customWidth="1"/>
    <col min="9" max="9" width="13.28515625" customWidth="1"/>
    <col min="10" max="10" width="7" customWidth="1"/>
    <col min="11" max="11" width="6.140625" customWidth="1"/>
    <col min="12" max="12" width="57.5703125" customWidth="1"/>
  </cols>
  <sheetData>
    <row r="1" spans="1:15">
      <c r="A1" s="293" t="s">
        <v>146</v>
      </c>
      <c r="B1" s="294"/>
      <c r="C1" s="294"/>
      <c r="D1" s="294"/>
      <c r="E1" s="294"/>
      <c r="F1" s="294"/>
      <c r="G1" s="294"/>
      <c r="H1" s="294"/>
      <c r="I1" s="294"/>
      <c r="J1" s="102"/>
      <c r="K1" s="1"/>
      <c r="L1" s="1"/>
      <c r="M1" s="1"/>
      <c r="N1" s="1"/>
      <c r="O1" s="1"/>
    </row>
    <row r="2" spans="1:15">
      <c r="A2" s="294"/>
      <c r="B2" s="294"/>
      <c r="C2" s="294"/>
      <c r="D2" s="294"/>
      <c r="E2" s="294"/>
      <c r="F2" s="294"/>
      <c r="G2" s="294"/>
      <c r="H2" s="294"/>
      <c r="I2" s="294"/>
      <c r="J2" s="102"/>
      <c r="K2" s="1"/>
      <c r="L2" s="1"/>
      <c r="M2" s="1"/>
      <c r="N2" s="1"/>
      <c r="O2" s="1"/>
    </row>
    <row r="3" spans="1:15">
      <c r="A3" s="263"/>
      <c r="B3" s="218"/>
      <c r="C3" s="218"/>
      <c r="D3" s="218"/>
      <c r="E3" s="218"/>
      <c r="F3" s="218"/>
      <c r="G3" s="218"/>
      <c r="H3" s="218"/>
      <c r="I3" s="218"/>
      <c r="J3" s="102"/>
      <c r="K3" s="1"/>
      <c r="L3" s="1"/>
      <c r="M3" s="1"/>
      <c r="N3" s="1"/>
      <c r="O3" s="1"/>
    </row>
    <row r="4" spans="1:15">
      <c r="A4" s="280" t="s">
        <v>0</v>
      </c>
      <c r="B4" s="218"/>
      <c r="C4" s="218"/>
      <c r="D4" s="218"/>
      <c r="E4" s="218"/>
      <c r="F4" s="218"/>
      <c r="G4" s="218"/>
      <c r="H4" s="218"/>
      <c r="I4" s="218"/>
      <c r="J4" s="102"/>
      <c r="K4" s="1"/>
      <c r="L4" s="1"/>
      <c r="M4" s="1"/>
      <c r="N4" s="1"/>
      <c r="O4" s="1"/>
    </row>
    <row r="5" spans="1:15">
      <c r="A5" s="101"/>
      <c r="B5" s="101"/>
      <c r="C5" s="101"/>
      <c r="D5" s="101"/>
      <c r="E5" s="101"/>
      <c r="F5" s="101"/>
      <c r="G5" s="101"/>
      <c r="H5" s="108"/>
      <c r="I5" s="33"/>
      <c r="J5" s="102"/>
      <c r="K5" s="1"/>
      <c r="L5" s="1"/>
      <c r="M5" s="1"/>
      <c r="N5" s="1"/>
      <c r="O5" s="1"/>
    </row>
    <row r="6" spans="1:15">
      <c r="A6" s="252" t="s">
        <v>1</v>
      </c>
      <c r="B6" s="203"/>
      <c r="C6" s="203"/>
      <c r="D6" s="203"/>
      <c r="E6" s="203"/>
      <c r="F6" s="203"/>
      <c r="G6" s="203"/>
      <c r="H6" s="203"/>
      <c r="I6" s="204"/>
      <c r="J6" s="102"/>
      <c r="K6" s="1"/>
      <c r="L6" s="1"/>
      <c r="M6" s="1"/>
      <c r="N6" s="1"/>
      <c r="O6" s="1"/>
    </row>
    <row r="7" spans="1:15">
      <c r="A7" s="34" t="s">
        <v>2</v>
      </c>
      <c r="B7" s="202" t="s">
        <v>3</v>
      </c>
      <c r="C7" s="203"/>
      <c r="D7" s="203"/>
      <c r="E7" s="203"/>
      <c r="F7" s="203"/>
      <c r="G7" s="204"/>
      <c r="H7" s="296"/>
      <c r="I7" s="204"/>
      <c r="J7" s="102"/>
      <c r="K7" s="1"/>
      <c r="L7" s="1"/>
      <c r="M7" s="1"/>
      <c r="N7" s="1"/>
      <c r="O7" s="1"/>
    </row>
    <row r="8" spans="1:15">
      <c r="A8" s="34" t="s">
        <v>5</v>
      </c>
      <c r="B8" s="202" t="s">
        <v>6</v>
      </c>
      <c r="C8" s="203"/>
      <c r="D8" s="203"/>
      <c r="E8" s="203"/>
      <c r="F8" s="203"/>
      <c r="G8" s="204"/>
      <c r="H8" s="248"/>
      <c r="I8" s="204"/>
      <c r="J8" s="102"/>
      <c r="K8" s="1"/>
      <c r="L8" s="1"/>
      <c r="M8" s="1"/>
      <c r="N8" s="1"/>
      <c r="O8" s="1"/>
    </row>
    <row r="9" spans="1:15">
      <c r="A9" s="34" t="s">
        <v>10</v>
      </c>
      <c r="B9" s="202" t="s">
        <v>11</v>
      </c>
      <c r="C9" s="203"/>
      <c r="D9" s="203"/>
      <c r="E9" s="203"/>
      <c r="F9" s="203"/>
      <c r="G9" s="204"/>
      <c r="H9" s="295"/>
      <c r="I9" s="204"/>
      <c r="J9" s="102"/>
      <c r="K9" s="1"/>
      <c r="L9" s="1"/>
      <c r="M9" s="1"/>
      <c r="N9" s="1"/>
      <c r="O9" s="1"/>
    </row>
    <row r="10" spans="1:15">
      <c r="A10" s="34" t="s">
        <v>12</v>
      </c>
      <c r="B10" s="202" t="s">
        <v>13</v>
      </c>
      <c r="C10" s="203"/>
      <c r="D10" s="203"/>
      <c r="E10" s="203"/>
      <c r="F10" s="203"/>
      <c r="G10" s="204"/>
      <c r="H10" s="248">
        <v>20</v>
      </c>
      <c r="I10" s="204"/>
      <c r="J10" s="102"/>
      <c r="K10" s="1"/>
      <c r="L10" s="1"/>
      <c r="M10" s="1"/>
      <c r="N10" s="1"/>
      <c r="O10" s="1"/>
    </row>
    <row r="11" spans="1:15">
      <c r="A11" s="108"/>
      <c r="B11" s="101"/>
      <c r="C11" s="101"/>
      <c r="D11" s="101"/>
      <c r="E11" s="101"/>
      <c r="F11" s="101"/>
      <c r="G11" s="101"/>
      <c r="H11" s="108"/>
      <c r="I11" s="33"/>
      <c r="J11" s="102"/>
      <c r="K11" s="1"/>
      <c r="L11" s="1"/>
      <c r="M11" s="1"/>
      <c r="N11" s="1"/>
      <c r="O11" s="1"/>
    </row>
    <row r="12" spans="1:15">
      <c r="A12" s="252" t="s">
        <v>14</v>
      </c>
      <c r="B12" s="203"/>
      <c r="C12" s="203"/>
      <c r="D12" s="203"/>
      <c r="E12" s="203"/>
      <c r="F12" s="203"/>
      <c r="G12" s="203"/>
      <c r="H12" s="203"/>
      <c r="I12" s="204"/>
      <c r="J12" s="102"/>
      <c r="K12" s="1"/>
      <c r="L12" s="1"/>
      <c r="M12" s="1"/>
      <c r="N12" s="1"/>
      <c r="O12" s="1"/>
    </row>
    <row r="13" spans="1:15">
      <c r="A13" s="248" t="s">
        <v>15</v>
      </c>
      <c r="B13" s="204"/>
      <c r="C13" s="248" t="s">
        <v>17</v>
      </c>
      <c r="D13" s="204"/>
      <c r="E13" s="248" t="s">
        <v>18</v>
      </c>
      <c r="F13" s="203"/>
      <c r="G13" s="203"/>
      <c r="H13" s="203"/>
      <c r="I13" s="204"/>
      <c r="J13" s="102"/>
      <c r="K13" s="1"/>
      <c r="L13" s="1"/>
      <c r="M13" s="1"/>
      <c r="N13" s="1"/>
      <c r="O13" s="1"/>
    </row>
    <row r="14" spans="1:15">
      <c r="A14" s="248"/>
      <c r="B14" s="204"/>
      <c r="C14" s="248" t="s">
        <v>19</v>
      </c>
      <c r="D14" s="204"/>
      <c r="E14" s="248"/>
      <c r="F14" s="203"/>
      <c r="G14" s="203"/>
      <c r="H14" s="203"/>
      <c r="I14" s="204"/>
      <c r="J14" s="102"/>
      <c r="K14" s="1"/>
      <c r="L14" s="1"/>
      <c r="M14" s="1"/>
      <c r="N14" s="1"/>
      <c r="O14" s="1"/>
    </row>
    <row r="15" spans="1:15">
      <c r="A15" s="108"/>
      <c r="B15" s="101"/>
      <c r="C15" s="101"/>
      <c r="D15" s="101"/>
      <c r="E15" s="101"/>
      <c r="F15" s="101"/>
      <c r="G15" s="101"/>
      <c r="H15" s="108"/>
      <c r="I15" s="33"/>
      <c r="J15" s="102"/>
      <c r="K15" s="1"/>
      <c r="L15" s="1"/>
      <c r="M15" s="1"/>
      <c r="N15" s="1"/>
      <c r="O15" s="1"/>
    </row>
    <row r="16" spans="1:15">
      <c r="A16" s="252" t="s">
        <v>20</v>
      </c>
      <c r="B16" s="203"/>
      <c r="C16" s="203"/>
      <c r="D16" s="203"/>
      <c r="E16" s="203"/>
      <c r="F16" s="203"/>
      <c r="G16" s="203"/>
      <c r="H16" s="203"/>
      <c r="I16" s="204"/>
      <c r="J16" s="102"/>
      <c r="K16" s="1"/>
      <c r="L16" s="1"/>
      <c r="M16" s="1"/>
      <c r="N16" s="1"/>
      <c r="O16" s="1"/>
    </row>
    <row r="17" spans="1:15">
      <c r="A17" s="34">
        <v>1</v>
      </c>
      <c r="B17" s="202" t="s">
        <v>21</v>
      </c>
      <c r="C17" s="203"/>
      <c r="D17" s="203"/>
      <c r="E17" s="203"/>
      <c r="F17" s="203"/>
      <c r="G17" s="204"/>
      <c r="H17" s="205" t="s">
        <v>177</v>
      </c>
      <c r="I17" s="253"/>
      <c r="J17" s="102"/>
      <c r="K17" s="1"/>
      <c r="L17" s="1"/>
      <c r="M17" s="1"/>
      <c r="N17" s="1"/>
      <c r="O17" s="1"/>
    </row>
    <row r="18" spans="1:15">
      <c r="A18" s="34">
        <v>2</v>
      </c>
      <c r="B18" s="202" t="s">
        <v>22</v>
      </c>
      <c r="C18" s="203"/>
      <c r="D18" s="203"/>
      <c r="E18" s="203"/>
      <c r="F18" s="203"/>
      <c r="G18" s="204"/>
      <c r="H18" s="331" t="s">
        <v>228</v>
      </c>
      <c r="I18" s="204"/>
      <c r="J18" s="102"/>
      <c r="K18" s="1"/>
      <c r="L18" s="1"/>
      <c r="M18" s="1"/>
      <c r="N18" s="1"/>
      <c r="O18" s="1"/>
    </row>
    <row r="19" spans="1:15">
      <c r="A19" s="34">
        <v>3</v>
      </c>
      <c r="B19" s="202" t="s">
        <v>23</v>
      </c>
      <c r="C19" s="203"/>
      <c r="D19" s="203"/>
      <c r="E19" s="203"/>
      <c r="F19" s="203"/>
      <c r="G19" s="204"/>
      <c r="H19" s="256"/>
      <c r="I19" s="251"/>
      <c r="J19" s="102"/>
      <c r="K19" s="1"/>
      <c r="L19" s="1"/>
      <c r="M19" s="1"/>
      <c r="N19" s="1"/>
      <c r="O19" s="1"/>
    </row>
    <row r="20" spans="1:15">
      <c r="A20" s="34">
        <v>4</v>
      </c>
      <c r="B20" s="202" t="s">
        <v>25</v>
      </c>
      <c r="C20" s="203"/>
      <c r="D20" s="203"/>
      <c r="E20" s="203"/>
      <c r="F20" s="203"/>
      <c r="G20" s="204"/>
      <c r="H20" s="260" t="s">
        <v>230</v>
      </c>
      <c r="I20" s="253"/>
      <c r="J20" s="102"/>
      <c r="K20" s="1"/>
      <c r="L20" s="1"/>
      <c r="M20" s="1"/>
      <c r="N20" s="1"/>
      <c r="O20" s="1"/>
    </row>
    <row r="21" spans="1:15">
      <c r="A21" s="34">
        <v>5</v>
      </c>
      <c r="B21" s="202" t="s">
        <v>26</v>
      </c>
      <c r="C21" s="203"/>
      <c r="D21" s="203"/>
      <c r="E21" s="203"/>
      <c r="F21" s="203"/>
      <c r="G21" s="204"/>
      <c r="H21" s="258"/>
      <c r="I21" s="259"/>
      <c r="J21" s="102"/>
      <c r="K21" s="1"/>
      <c r="L21" s="1"/>
      <c r="M21" s="1"/>
      <c r="N21" s="1"/>
      <c r="O21" s="1"/>
    </row>
    <row r="22" spans="1:15">
      <c r="A22" s="263"/>
      <c r="B22" s="218"/>
      <c r="C22" s="218"/>
      <c r="D22" s="218"/>
      <c r="E22" s="218"/>
      <c r="F22" s="218"/>
      <c r="G22" s="218"/>
      <c r="H22" s="218"/>
      <c r="I22" s="218"/>
      <c r="J22" s="102"/>
      <c r="K22" s="1"/>
      <c r="L22" s="1"/>
      <c r="M22" s="1"/>
      <c r="N22" s="1"/>
      <c r="O22" s="1"/>
    </row>
    <row r="23" spans="1:15">
      <c r="A23" s="206" t="s">
        <v>27</v>
      </c>
      <c r="B23" s="203"/>
      <c r="C23" s="203"/>
      <c r="D23" s="203"/>
      <c r="E23" s="203"/>
      <c r="F23" s="203"/>
      <c r="G23" s="203"/>
      <c r="H23" s="203"/>
      <c r="I23" s="204"/>
      <c r="J23" s="102"/>
      <c r="K23" s="1"/>
      <c r="L23" s="1"/>
      <c r="M23" s="1"/>
      <c r="N23" s="1"/>
      <c r="O23" s="1"/>
    </row>
    <row r="24" spans="1:15">
      <c r="A24" s="35">
        <v>1</v>
      </c>
      <c r="B24" s="205" t="s">
        <v>28</v>
      </c>
      <c r="C24" s="203"/>
      <c r="D24" s="203"/>
      <c r="E24" s="203"/>
      <c r="F24" s="203"/>
      <c r="G24" s="204"/>
      <c r="H24" s="35" t="s">
        <v>29</v>
      </c>
      <c r="I24" s="36" t="s">
        <v>30</v>
      </c>
      <c r="J24" s="102"/>
      <c r="K24" s="1"/>
      <c r="L24" s="1"/>
      <c r="M24" s="1"/>
      <c r="N24" s="1"/>
      <c r="O24" s="1"/>
    </row>
    <row r="25" spans="1:15">
      <c r="A25" s="35" t="s">
        <v>2</v>
      </c>
      <c r="B25" s="202" t="s">
        <v>31</v>
      </c>
      <c r="C25" s="203"/>
      <c r="D25" s="203"/>
      <c r="E25" s="203"/>
      <c r="F25" s="203"/>
      <c r="G25" s="204"/>
      <c r="H25" s="37"/>
      <c r="I25" s="38"/>
      <c r="J25" s="102"/>
      <c r="K25" s="1"/>
      <c r="L25" s="1"/>
      <c r="M25" s="1"/>
      <c r="N25" s="1"/>
      <c r="O25" s="1"/>
    </row>
    <row r="26" spans="1:15">
      <c r="A26" s="35" t="s">
        <v>5</v>
      </c>
      <c r="B26" s="202" t="s">
        <v>32</v>
      </c>
      <c r="C26" s="203"/>
      <c r="D26" s="203"/>
      <c r="E26" s="203"/>
      <c r="F26" s="203"/>
      <c r="G26" s="204"/>
      <c r="H26" s="39"/>
      <c r="I26" s="38">
        <f>H26*I25/100</f>
        <v>0</v>
      </c>
      <c r="J26" s="40"/>
      <c r="K26" s="1"/>
      <c r="L26" s="1"/>
      <c r="M26" s="1"/>
      <c r="N26" s="1"/>
      <c r="O26" s="1"/>
    </row>
    <row r="27" spans="1:15">
      <c r="A27" s="35" t="s">
        <v>10</v>
      </c>
      <c r="B27" s="202" t="s">
        <v>33</v>
      </c>
      <c r="C27" s="203"/>
      <c r="D27" s="203"/>
      <c r="E27" s="203"/>
      <c r="F27" s="203"/>
      <c r="G27" s="204"/>
      <c r="H27" s="41"/>
      <c r="I27" s="38">
        <f>H27*I25</f>
        <v>0</v>
      </c>
      <c r="J27" s="102"/>
      <c r="K27" s="1"/>
      <c r="L27" s="1"/>
      <c r="M27" s="1"/>
      <c r="N27" s="1"/>
      <c r="O27" s="1"/>
    </row>
    <row r="28" spans="1:15">
      <c r="A28" s="35" t="s">
        <v>12</v>
      </c>
      <c r="B28" s="202" t="s">
        <v>34</v>
      </c>
      <c r="C28" s="203"/>
      <c r="D28" s="203"/>
      <c r="E28" s="203"/>
      <c r="F28" s="203"/>
      <c r="G28" s="204"/>
      <c r="H28" s="41"/>
      <c r="I28" s="38">
        <v>0</v>
      </c>
      <c r="J28" s="102"/>
      <c r="K28" s="1"/>
      <c r="L28" s="1"/>
      <c r="M28" s="1"/>
      <c r="N28" s="1"/>
      <c r="O28" s="1"/>
    </row>
    <row r="29" spans="1:15">
      <c r="A29" s="35" t="s">
        <v>35</v>
      </c>
      <c r="B29" s="202" t="s">
        <v>36</v>
      </c>
      <c r="C29" s="203"/>
      <c r="D29" s="203"/>
      <c r="E29" s="203"/>
      <c r="F29" s="203"/>
      <c r="G29" s="204"/>
      <c r="H29" s="41"/>
      <c r="I29" s="38">
        <v>0</v>
      </c>
      <c r="J29" s="102"/>
      <c r="K29" s="1"/>
      <c r="L29" s="1"/>
      <c r="M29" s="1"/>
      <c r="N29" s="1"/>
      <c r="O29" s="1"/>
    </row>
    <row r="30" spans="1:15">
      <c r="A30" s="35" t="s">
        <v>37</v>
      </c>
      <c r="B30" s="261" t="s">
        <v>38</v>
      </c>
      <c r="C30" s="203"/>
      <c r="D30" s="203"/>
      <c r="E30" s="203"/>
      <c r="F30" s="203"/>
      <c r="G30" s="204"/>
      <c r="H30" s="42"/>
      <c r="I30" s="43">
        <f>H30*I25</f>
        <v>0</v>
      </c>
      <c r="J30" s="102"/>
      <c r="K30" s="1"/>
      <c r="L30" s="1"/>
      <c r="M30" s="1"/>
      <c r="N30" s="1"/>
      <c r="O30" s="1"/>
    </row>
    <row r="31" spans="1:15">
      <c r="A31" s="205" t="s">
        <v>40</v>
      </c>
      <c r="B31" s="203"/>
      <c r="C31" s="203"/>
      <c r="D31" s="203"/>
      <c r="E31" s="203"/>
      <c r="F31" s="203"/>
      <c r="G31" s="203"/>
      <c r="H31" s="204"/>
      <c r="I31" s="44">
        <f>TRUNC(SUM(I25:I30),2)</f>
        <v>0</v>
      </c>
      <c r="J31" s="102"/>
      <c r="K31" s="1"/>
      <c r="L31" s="1"/>
      <c r="M31" s="1"/>
      <c r="N31" s="1"/>
      <c r="O31" s="1"/>
    </row>
    <row r="32" spans="1:15">
      <c r="A32" s="262" t="s">
        <v>147</v>
      </c>
      <c r="B32" s="230"/>
      <c r="C32" s="230"/>
      <c r="D32" s="230"/>
      <c r="E32" s="230"/>
      <c r="F32" s="230"/>
      <c r="G32" s="230"/>
      <c r="H32" s="230"/>
      <c r="I32" s="230"/>
      <c r="J32" s="102"/>
      <c r="K32" s="1"/>
      <c r="L32" s="1"/>
      <c r="M32" s="1"/>
      <c r="N32" s="1"/>
      <c r="O32" s="1"/>
    </row>
    <row r="33" spans="1:15">
      <c r="A33" s="45"/>
      <c r="B33" s="45"/>
      <c r="C33" s="45"/>
      <c r="D33" s="45"/>
      <c r="E33" s="45"/>
      <c r="F33" s="45"/>
      <c r="G33" s="45"/>
      <c r="H33" s="45"/>
      <c r="I33" s="46"/>
      <c r="J33" s="102"/>
      <c r="K33" s="1"/>
      <c r="L33" s="1"/>
      <c r="M33" s="1"/>
      <c r="N33" s="1"/>
      <c r="O33" s="1"/>
    </row>
    <row r="34" spans="1:15">
      <c r="A34" s="45"/>
      <c r="B34" s="45"/>
      <c r="C34" s="45"/>
      <c r="D34" s="45"/>
      <c r="E34" s="45"/>
      <c r="F34" s="45"/>
      <c r="G34" s="45"/>
      <c r="H34" s="45"/>
      <c r="I34" s="47"/>
      <c r="J34" s="102"/>
      <c r="K34" s="1"/>
      <c r="L34" s="1"/>
      <c r="M34" s="1"/>
      <c r="N34" s="1"/>
      <c r="O34" s="1"/>
    </row>
    <row r="35" spans="1:15">
      <c r="A35" s="206" t="s">
        <v>41</v>
      </c>
      <c r="B35" s="203"/>
      <c r="C35" s="203"/>
      <c r="D35" s="203"/>
      <c r="E35" s="203"/>
      <c r="F35" s="203"/>
      <c r="G35" s="203"/>
      <c r="H35" s="203"/>
      <c r="I35" s="204"/>
      <c r="J35" s="102"/>
      <c r="K35" s="1"/>
      <c r="L35" s="208" t="s">
        <v>148</v>
      </c>
      <c r="M35" s="209"/>
      <c r="N35" s="209"/>
      <c r="O35" s="210"/>
    </row>
    <row r="36" spans="1:15">
      <c r="A36" s="205" t="s">
        <v>42</v>
      </c>
      <c r="B36" s="203"/>
      <c r="C36" s="203"/>
      <c r="D36" s="203"/>
      <c r="E36" s="203"/>
      <c r="F36" s="203"/>
      <c r="G36" s="204"/>
      <c r="H36" s="35" t="s">
        <v>29</v>
      </c>
      <c r="I36" s="36" t="s">
        <v>30</v>
      </c>
      <c r="J36" s="102"/>
      <c r="K36" s="1"/>
      <c r="L36" s="208" t="s">
        <v>149</v>
      </c>
      <c r="M36" s="209"/>
      <c r="N36" s="209"/>
      <c r="O36" s="210"/>
    </row>
    <row r="37" spans="1:15">
      <c r="A37" s="35" t="s">
        <v>2</v>
      </c>
      <c r="B37" s="202" t="s">
        <v>43</v>
      </c>
      <c r="C37" s="203"/>
      <c r="D37" s="203"/>
      <c r="E37" s="203"/>
      <c r="F37" s="203"/>
      <c r="G37" s="204"/>
      <c r="H37" s="48"/>
      <c r="I37" s="49">
        <f>($I$31)*H37</f>
        <v>0</v>
      </c>
      <c r="J37" s="102"/>
      <c r="K37" s="1"/>
      <c r="L37" s="104" t="s">
        <v>4</v>
      </c>
      <c r="M37" s="208" t="s">
        <v>150</v>
      </c>
      <c r="N37" s="209"/>
      <c r="O37" s="210"/>
    </row>
    <row r="38" spans="1:15">
      <c r="A38" s="35" t="s">
        <v>5</v>
      </c>
      <c r="B38" s="202" t="s">
        <v>44</v>
      </c>
      <c r="C38" s="203"/>
      <c r="D38" s="203"/>
      <c r="E38" s="203"/>
      <c r="F38" s="203"/>
      <c r="G38" s="204"/>
      <c r="H38" s="48"/>
      <c r="I38" s="49">
        <f>($I$31)*H38</f>
        <v>0</v>
      </c>
      <c r="J38" s="102"/>
      <c r="K38" s="1"/>
      <c r="L38" s="51" t="s">
        <v>151</v>
      </c>
      <c r="M38" s="214">
        <v>8.3299999999999999E-2</v>
      </c>
      <c r="N38" s="215"/>
      <c r="O38" s="216"/>
    </row>
    <row r="39" spans="1:15">
      <c r="A39" s="35"/>
      <c r="B39" s="205" t="s">
        <v>47</v>
      </c>
      <c r="C39" s="227"/>
      <c r="D39" s="227"/>
      <c r="E39" s="227"/>
      <c r="F39" s="227"/>
      <c r="G39" s="228"/>
      <c r="H39" s="52">
        <f>H37+H38</f>
        <v>0</v>
      </c>
      <c r="I39" s="49">
        <f>I37+I38</f>
        <v>0</v>
      </c>
      <c r="J39" s="102"/>
      <c r="K39" s="1"/>
      <c r="L39" s="51" t="s">
        <v>152</v>
      </c>
      <c r="M39" s="214">
        <v>0.121</v>
      </c>
      <c r="N39" s="215"/>
      <c r="O39" s="216"/>
    </row>
    <row r="40" spans="1:15">
      <c r="A40" s="53" t="s">
        <v>10</v>
      </c>
      <c r="B40" s="202" t="s">
        <v>45</v>
      </c>
      <c r="C40" s="203"/>
      <c r="D40" s="203"/>
      <c r="E40" s="203"/>
      <c r="F40" s="203"/>
      <c r="G40" s="204"/>
      <c r="H40" s="41"/>
      <c r="I40" s="49">
        <f>TRUNC((H40*I31),2)</f>
        <v>0</v>
      </c>
      <c r="J40" s="102"/>
      <c r="K40" s="1"/>
      <c r="L40" s="51" t="s">
        <v>153</v>
      </c>
      <c r="M40" s="54">
        <v>7.3899999999999993E-2</v>
      </c>
      <c r="N40" s="54">
        <v>7.5999999999999998E-2</v>
      </c>
      <c r="O40" s="54">
        <v>7.8200000000000006E-2</v>
      </c>
    </row>
    <row r="41" spans="1:15" ht="24" customHeight="1">
      <c r="A41" s="205" t="s">
        <v>46</v>
      </c>
      <c r="B41" s="203"/>
      <c r="C41" s="203"/>
      <c r="D41" s="203"/>
      <c r="E41" s="203"/>
      <c r="F41" s="203"/>
      <c r="G41" s="204"/>
      <c r="H41" s="55">
        <f>SUM(H39+H40)</f>
        <v>0</v>
      </c>
      <c r="I41" s="56">
        <f>TRUNC(SUM(I39:I40),2)</f>
        <v>0</v>
      </c>
      <c r="J41" s="102"/>
      <c r="K41" s="1"/>
      <c r="L41" s="318" t="s">
        <v>154</v>
      </c>
      <c r="M41" s="319"/>
      <c r="N41" s="319"/>
      <c r="O41" s="320"/>
    </row>
    <row r="42" spans="1:15" ht="25.5" customHeight="1">
      <c r="A42" s="239" t="s">
        <v>155</v>
      </c>
      <c r="B42" s="240"/>
      <c r="C42" s="240"/>
      <c r="D42" s="240"/>
      <c r="E42" s="240"/>
      <c r="F42" s="240"/>
      <c r="G42" s="240"/>
      <c r="H42" s="240"/>
      <c r="I42" s="240"/>
      <c r="J42" s="102"/>
      <c r="K42" s="1"/>
      <c r="L42" s="1"/>
      <c r="M42" s="1"/>
      <c r="N42" s="1"/>
      <c r="O42" s="1"/>
    </row>
    <row r="43" spans="1:15">
      <c r="A43" s="217" t="s">
        <v>156</v>
      </c>
      <c r="B43" s="218"/>
      <c r="C43" s="218"/>
      <c r="D43" s="218"/>
      <c r="E43" s="218"/>
      <c r="F43" s="218"/>
      <c r="G43" s="218"/>
      <c r="H43" s="218"/>
      <c r="I43" s="218"/>
      <c r="J43" s="102"/>
      <c r="K43" s="1"/>
      <c r="L43" s="1"/>
      <c r="M43" s="1"/>
      <c r="N43" s="1"/>
      <c r="O43" s="1"/>
    </row>
    <row r="44" spans="1:15" ht="36.75" customHeight="1">
      <c r="A44" s="217" t="s">
        <v>157</v>
      </c>
      <c r="B44" s="218"/>
      <c r="C44" s="218"/>
      <c r="D44" s="218"/>
      <c r="E44" s="218"/>
      <c r="F44" s="218"/>
      <c r="G44" s="218"/>
      <c r="H44" s="218"/>
      <c r="I44" s="218"/>
      <c r="J44" s="102"/>
      <c r="K44" s="1"/>
      <c r="L44" s="1"/>
      <c r="M44" s="1"/>
      <c r="N44" s="1"/>
      <c r="O44" s="1"/>
    </row>
    <row r="45" spans="1:15" ht="26.25" customHeight="1">
      <c r="A45" s="217" t="s">
        <v>158</v>
      </c>
      <c r="B45" s="218"/>
      <c r="C45" s="218"/>
      <c r="D45" s="218"/>
      <c r="E45" s="218"/>
      <c r="F45" s="218"/>
      <c r="G45" s="218"/>
      <c r="H45" s="218"/>
      <c r="I45" s="218"/>
      <c r="J45" s="102"/>
      <c r="K45" s="1"/>
      <c r="L45" s="1"/>
      <c r="M45" s="1"/>
      <c r="N45" s="1"/>
      <c r="O45" s="1"/>
    </row>
    <row r="46" spans="1:15">
      <c r="A46" s="241" t="s">
        <v>48</v>
      </c>
      <c r="B46" s="203"/>
      <c r="C46" s="203"/>
      <c r="D46" s="203"/>
      <c r="E46" s="203"/>
      <c r="F46" s="203"/>
      <c r="G46" s="204"/>
      <c r="H46" s="57" t="s">
        <v>29</v>
      </c>
      <c r="I46" s="58" t="s">
        <v>30</v>
      </c>
      <c r="J46" s="102"/>
      <c r="K46" s="1"/>
      <c r="L46" s="208" t="s">
        <v>159</v>
      </c>
      <c r="M46" s="209"/>
      <c r="N46" s="209"/>
      <c r="O46" s="210"/>
    </row>
    <row r="47" spans="1:15">
      <c r="A47" s="35" t="s">
        <v>2</v>
      </c>
      <c r="B47" s="202" t="s">
        <v>50</v>
      </c>
      <c r="C47" s="203"/>
      <c r="D47" s="203"/>
      <c r="E47" s="203"/>
      <c r="F47" s="203"/>
      <c r="G47" s="204"/>
      <c r="H47" s="48"/>
      <c r="I47" s="49">
        <f>($I$31)*H47</f>
        <v>0</v>
      </c>
      <c r="J47" s="102"/>
      <c r="K47" s="1"/>
      <c r="L47" s="208" t="s">
        <v>160</v>
      </c>
      <c r="M47" s="209"/>
      <c r="N47" s="209"/>
      <c r="O47" s="210"/>
    </row>
    <row r="48" spans="1:15">
      <c r="A48" s="35" t="s">
        <v>5</v>
      </c>
      <c r="B48" s="202" t="s">
        <v>51</v>
      </c>
      <c r="C48" s="203"/>
      <c r="D48" s="203"/>
      <c r="E48" s="203"/>
      <c r="F48" s="203"/>
      <c r="G48" s="204"/>
      <c r="H48" s="48"/>
      <c r="I48" s="49">
        <f>($I$31)*H48</f>
        <v>0</v>
      </c>
      <c r="J48" s="102"/>
      <c r="K48" s="1"/>
      <c r="L48" s="104" t="s">
        <v>4</v>
      </c>
      <c r="M48" s="208" t="s">
        <v>150</v>
      </c>
      <c r="N48" s="209"/>
      <c r="O48" s="210"/>
    </row>
    <row r="49" spans="1:15">
      <c r="A49" s="35" t="s">
        <v>10</v>
      </c>
      <c r="B49" s="242" t="s">
        <v>52</v>
      </c>
      <c r="C49" s="230"/>
      <c r="D49" s="230"/>
      <c r="E49" s="230"/>
      <c r="F49" s="230"/>
      <c r="G49" s="231"/>
      <c r="H49" s="41"/>
      <c r="I49" s="246">
        <f>($I$31)*J49</f>
        <v>0</v>
      </c>
      <c r="J49" s="102">
        <f>H49*H50</f>
        <v>0</v>
      </c>
      <c r="K49" s="1"/>
      <c r="L49" s="59" t="s">
        <v>50</v>
      </c>
      <c r="M49" s="199">
        <v>0.2</v>
      </c>
      <c r="N49" s="200"/>
      <c r="O49" s="201"/>
    </row>
    <row r="50" spans="1:15">
      <c r="A50" s="35"/>
      <c r="B50" s="243"/>
      <c r="C50" s="244"/>
      <c r="D50" s="244"/>
      <c r="E50" s="244"/>
      <c r="F50" s="244"/>
      <c r="G50" s="245"/>
      <c r="H50" s="39"/>
      <c r="I50" s="247"/>
      <c r="J50" s="102"/>
      <c r="K50" s="1"/>
      <c r="L50" s="59" t="s">
        <v>51</v>
      </c>
      <c r="M50" s="199">
        <v>2.5000000000000001E-2</v>
      </c>
      <c r="N50" s="200"/>
      <c r="O50" s="201"/>
    </row>
    <row r="51" spans="1:15">
      <c r="A51" s="35" t="s">
        <v>12</v>
      </c>
      <c r="B51" s="202" t="s">
        <v>53</v>
      </c>
      <c r="C51" s="203"/>
      <c r="D51" s="203"/>
      <c r="E51" s="203"/>
      <c r="F51" s="203"/>
      <c r="G51" s="204"/>
      <c r="H51" s="48"/>
      <c r="I51" s="49">
        <f>($I$31)*H51</f>
        <v>0</v>
      </c>
      <c r="J51" s="102"/>
      <c r="K51" s="1"/>
      <c r="L51" s="59" t="s">
        <v>53</v>
      </c>
      <c r="M51" s="199">
        <v>1.4999999999999999E-2</v>
      </c>
      <c r="N51" s="200"/>
      <c r="O51" s="201"/>
    </row>
    <row r="52" spans="1:15">
      <c r="A52" s="35" t="s">
        <v>35</v>
      </c>
      <c r="B52" s="202" t="s">
        <v>54</v>
      </c>
      <c r="C52" s="203"/>
      <c r="D52" s="203"/>
      <c r="E52" s="203"/>
      <c r="F52" s="203"/>
      <c r="G52" s="204"/>
      <c r="H52" s="48"/>
      <c r="I52" s="49">
        <f>($I$31)*H52</f>
        <v>0</v>
      </c>
      <c r="J52" s="102"/>
      <c r="K52" s="1"/>
      <c r="L52" s="59" t="s">
        <v>161</v>
      </c>
      <c r="M52" s="199">
        <v>0.01</v>
      </c>
      <c r="N52" s="200"/>
      <c r="O52" s="201"/>
    </row>
    <row r="53" spans="1:15">
      <c r="A53" s="35" t="s">
        <v>37</v>
      </c>
      <c r="B53" s="202" t="s">
        <v>55</v>
      </c>
      <c r="C53" s="203"/>
      <c r="D53" s="203"/>
      <c r="E53" s="203"/>
      <c r="F53" s="203"/>
      <c r="G53" s="204"/>
      <c r="H53" s="48"/>
      <c r="I53" s="49">
        <f>($I$31)*H53</f>
        <v>0</v>
      </c>
      <c r="J53" s="60"/>
      <c r="K53" s="1"/>
      <c r="L53" s="59" t="s">
        <v>55</v>
      </c>
      <c r="M53" s="199">
        <v>6.0000000000000001E-3</v>
      </c>
      <c r="N53" s="200"/>
      <c r="O53" s="201"/>
    </row>
    <row r="54" spans="1:15">
      <c r="A54" s="35" t="s">
        <v>56</v>
      </c>
      <c r="B54" s="202" t="s">
        <v>57</v>
      </c>
      <c r="C54" s="203"/>
      <c r="D54" s="203"/>
      <c r="E54" s="203"/>
      <c r="F54" s="203"/>
      <c r="G54" s="204"/>
      <c r="H54" s="48"/>
      <c r="I54" s="49">
        <f>($I$31)*H54</f>
        <v>0</v>
      </c>
      <c r="J54" s="40"/>
      <c r="K54" s="1"/>
      <c r="L54" s="59" t="s">
        <v>57</v>
      </c>
      <c r="M54" s="199">
        <v>2E-3</v>
      </c>
      <c r="N54" s="200"/>
      <c r="O54" s="201"/>
    </row>
    <row r="55" spans="1:15">
      <c r="A55" s="35" t="s">
        <v>58</v>
      </c>
      <c r="B55" s="202" t="s">
        <v>59</v>
      </c>
      <c r="C55" s="203"/>
      <c r="D55" s="203"/>
      <c r="E55" s="203"/>
      <c r="F55" s="203"/>
      <c r="G55" s="204"/>
      <c r="H55" s="48"/>
      <c r="I55" s="49">
        <f>($I$31)*H55</f>
        <v>0</v>
      </c>
      <c r="J55" s="40"/>
      <c r="K55" s="1"/>
      <c r="L55" s="59" t="s">
        <v>59</v>
      </c>
      <c r="M55" s="199">
        <v>0.08</v>
      </c>
      <c r="N55" s="200"/>
      <c r="O55" s="201"/>
    </row>
    <row r="56" spans="1:15">
      <c r="A56" s="229" t="s">
        <v>60</v>
      </c>
      <c r="B56" s="230"/>
      <c r="C56" s="230"/>
      <c r="D56" s="230"/>
      <c r="E56" s="230"/>
      <c r="F56" s="230"/>
      <c r="G56" s="231"/>
      <c r="H56" s="61">
        <f>SUM(H47:H48,H51:H55)+J49</f>
        <v>0</v>
      </c>
      <c r="I56" s="62">
        <f>TRUNC(SUM(I47:I55),2)</f>
        <v>0</v>
      </c>
      <c r="J56" s="40"/>
      <c r="K56" s="1"/>
      <c r="L56" s="63"/>
      <c r="M56" s="64"/>
      <c r="N56" s="64"/>
      <c r="O56" s="64"/>
    </row>
    <row r="57" spans="1:15">
      <c r="A57" s="232"/>
      <c r="B57" s="232"/>
      <c r="C57" s="232"/>
      <c r="D57" s="232"/>
      <c r="E57" s="232"/>
      <c r="F57" s="232"/>
      <c r="G57" s="232"/>
      <c r="H57" s="232"/>
      <c r="I57" s="232"/>
      <c r="J57" s="40"/>
      <c r="K57" s="1"/>
      <c r="L57" s="67"/>
      <c r="M57" s="198"/>
      <c r="N57" s="198"/>
      <c r="O57" s="198"/>
    </row>
    <row r="58" spans="1:15">
      <c r="A58" s="233" t="s">
        <v>61</v>
      </c>
      <c r="B58" s="234"/>
      <c r="C58" s="234"/>
      <c r="D58" s="234"/>
      <c r="E58" s="234"/>
      <c r="F58" s="234"/>
      <c r="G58" s="235"/>
      <c r="H58" s="65" t="s">
        <v>62</v>
      </c>
      <c r="I58" s="66" t="s">
        <v>30</v>
      </c>
      <c r="J58" s="40"/>
      <c r="K58" s="1"/>
      <c r="L58" s="225"/>
      <c r="M58" s="225"/>
      <c r="N58" s="225"/>
      <c r="O58" s="225"/>
    </row>
    <row r="59" spans="1:15">
      <c r="A59" s="35" t="s">
        <v>2</v>
      </c>
      <c r="B59" s="236" t="s">
        <v>63</v>
      </c>
      <c r="C59" s="237"/>
      <c r="D59" s="237"/>
      <c r="E59" s="237"/>
      <c r="F59" s="237"/>
      <c r="G59" s="238"/>
      <c r="H59" s="68"/>
      <c r="I59" s="38">
        <f>IF(H59&gt;0,(H59*2*23)-(I25*0.06),0)</f>
        <v>0</v>
      </c>
      <c r="J59" s="40"/>
      <c r="K59" s="1"/>
      <c r="L59" s="222" t="s">
        <v>301</v>
      </c>
      <c r="M59" s="223"/>
      <c r="N59" s="223"/>
      <c r="O59" s="224"/>
    </row>
    <row r="60" spans="1:15">
      <c r="A60" s="35" t="s">
        <v>5</v>
      </c>
      <c r="B60" s="236" t="s">
        <v>64</v>
      </c>
      <c r="C60" s="203"/>
      <c r="D60" s="203"/>
      <c r="E60" s="203"/>
      <c r="F60" s="203"/>
      <c r="G60" s="204"/>
      <c r="H60" s="68"/>
      <c r="I60" s="38">
        <f>TRUNC((H60*23),2)</f>
        <v>0</v>
      </c>
      <c r="J60" s="102"/>
      <c r="K60" s="1"/>
      <c r="L60" s="222" t="s">
        <v>301</v>
      </c>
      <c r="M60" s="223"/>
      <c r="N60" s="223"/>
      <c r="O60" s="224"/>
    </row>
    <row r="61" spans="1:15">
      <c r="A61" s="35" t="s">
        <v>10</v>
      </c>
      <c r="B61" s="236" t="s">
        <v>162</v>
      </c>
      <c r="C61" s="203"/>
      <c r="D61" s="203"/>
      <c r="E61" s="203"/>
      <c r="F61" s="203"/>
      <c r="G61" s="204"/>
      <c r="H61" s="69"/>
      <c r="I61" s="38"/>
      <c r="J61" s="102"/>
      <c r="K61" s="1"/>
      <c r="L61" s="1"/>
      <c r="M61" s="1"/>
      <c r="N61" s="1"/>
      <c r="O61" s="1"/>
    </row>
    <row r="62" spans="1:15">
      <c r="A62" s="35" t="s">
        <v>12</v>
      </c>
      <c r="B62" s="236" t="s">
        <v>163</v>
      </c>
      <c r="C62" s="203"/>
      <c r="D62" s="203"/>
      <c r="E62" s="203"/>
      <c r="F62" s="203"/>
      <c r="G62" s="204"/>
      <c r="H62" s="68"/>
      <c r="I62" s="38"/>
      <c r="J62" s="102"/>
      <c r="K62" s="1"/>
      <c r="L62" s="1"/>
      <c r="M62" s="1"/>
      <c r="N62" s="1"/>
      <c r="O62" s="1"/>
    </row>
    <row r="63" spans="1:15">
      <c r="A63" s="35" t="s">
        <v>35</v>
      </c>
      <c r="B63" s="202" t="s">
        <v>164</v>
      </c>
      <c r="C63" s="203"/>
      <c r="D63" s="203"/>
      <c r="E63" s="203"/>
      <c r="F63" s="203"/>
      <c r="G63" s="204"/>
      <c r="H63" s="68"/>
      <c r="I63" s="38"/>
      <c r="J63" s="102"/>
      <c r="K63" s="1"/>
      <c r="L63" s="1"/>
      <c r="M63" s="1"/>
      <c r="N63" s="1"/>
      <c r="O63" s="1"/>
    </row>
    <row r="64" spans="1:15">
      <c r="A64" s="205" t="s">
        <v>65</v>
      </c>
      <c r="B64" s="227"/>
      <c r="C64" s="227"/>
      <c r="D64" s="227"/>
      <c r="E64" s="227"/>
      <c r="F64" s="227"/>
      <c r="G64" s="227"/>
      <c r="H64" s="228"/>
      <c r="I64" s="44">
        <f>TRUNC(SUM(I59:I63),2)</f>
        <v>0</v>
      </c>
      <c r="J64" s="102"/>
      <c r="K64" s="1"/>
      <c r="L64" s="1"/>
      <c r="M64" s="1"/>
      <c r="N64" s="1"/>
      <c r="O64" s="1"/>
    </row>
    <row r="65" spans="1:15">
      <c r="A65" s="239" t="s">
        <v>165</v>
      </c>
      <c r="B65" s="230"/>
      <c r="C65" s="230"/>
      <c r="D65" s="230"/>
      <c r="E65" s="230"/>
      <c r="F65" s="230"/>
      <c r="G65" s="230"/>
      <c r="H65" s="230"/>
      <c r="I65" s="230"/>
      <c r="J65" s="102"/>
      <c r="K65" s="1"/>
      <c r="L65" s="1"/>
      <c r="M65" s="1"/>
      <c r="N65" s="1"/>
      <c r="O65" s="1"/>
    </row>
    <row r="66" spans="1:15">
      <c r="A66" s="217" t="s">
        <v>166</v>
      </c>
      <c r="B66" s="218"/>
      <c r="C66" s="218"/>
      <c r="D66" s="218"/>
      <c r="E66" s="218"/>
      <c r="F66" s="218"/>
      <c r="G66" s="218"/>
      <c r="H66" s="218"/>
      <c r="I66" s="218"/>
      <c r="J66" s="102"/>
      <c r="K66" s="1"/>
      <c r="L66" s="1"/>
      <c r="M66" s="1"/>
      <c r="N66" s="1"/>
      <c r="O66" s="1"/>
    </row>
    <row r="67" spans="1:15">
      <c r="A67" s="254" t="s">
        <v>167</v>
      </c>
      <c r="B67" s="255"/>
      <c r="C67" s="255"/>
      <c r="D67" s="255"/>
      <c r="E67" s="255"/>
      <c r="F67" s="255"/>
      <c r="G67" s="255"/>
      <c r="H67" s="255"/>
      <c r="I67" s="255"/>
      <c r="J67" s="102"/>
      <c r="K67" s="1"/>
      <c r="L67" s="1"/>
      <c r="M67" s="1"/>
      <c r="N67" s="1"/>
      <c r="O67" s="1"/>
    </row>
    <row r="68" spans="1:15">
      <c r="A68" s="297" t="s">
        <v>168</v>
      </c>
      <c r="B68" s="255"/>
      <c r="C68" s="255"/>
      <c r="D68" s="255"/>
      <c r="E68" s="255"/>
      <c r="F68" s="255"/>
      <c r="G68" s="255"/>
      <c r="H68" s="255"/>
      <c r="I68" s="255"/>
      <c r="J68" s="102"/>
      <c r="K68" s="1"/>
      <c r="L68" s="1"/>
      <c r="M68" s="1"/>
      <c r="N68" s="1"/>
      <c r="O68" s="1"/>
    </row>
    <row r="69" spans="1:15">
      <c r="A69" s="311"/>
      <c r="B69" s="244"/>
      <c r="C69" s="244"/>
      <c r="D69" s="244"/>
      <c r="E69" s="244"/>
      <c r="F69" s="244"/>
      <c r="G69" s="244"/>
      <c r="H69" s="244"/>
      <c r="I69" s="244"/>
      <c r="J69" s="102"/>
      <c r="K69" s="1"/>
      <c r="L69" s="1"/>
      <c r="M69" s="1"/>
      <c r="N69" s="1"/>
      <c r="O69" s="1"/>
    </row>
    <row r="70" spans="1:15">
      <c r="A70" s="206" t="s">
        <v>66</v>
      </c>
      <c r="B70" s="203"/>
      <c r="C70" s="203"/>
      <c r="D70" s="203"/>
      <c r="E70" s="203"/>
      <c r="F70" s="203"/>
      <c r="G70" s="203"/>
      <c r="H70" s="203"/>
      <c r="I70" s="204"/>
      <c r="J70" s="102"/>
      <c r="K70" s="1"/>
      <c r="L70" s="1"/>
      <c r="M70" s="1"/>
      <c r="N70" s="1"/>
      <c r="O70" s="1"/>
    </row>
    <row r="71" spans="1:15">
      <c r="A71" s="205" t="s">
        <v>67</v>
      </c>
      <c r="B71" s="203"/>
      <c r="C71" s="203"/>
      <c r="D71" s="203"/>
      <c r="E71" s="203"/>
      <c r="F71" s="203"/>
      <c r="G71" s="203"/>
      <c r="H71" s="204"/>
      <c r="I71" s="36" t="s">
        <v>30</v>
      </c>
      <c r="J71" s="102"/>
      <c r="K71" s="1"/>
      <c r="L71" s="1"/>
      <c r="M71" s="1"/>
      <c r="N71" s="1"/>
      <c r="O71" s="1"/>
    </row>
    <row r="72" spans="1:15">
      <c r="A72" s="35" t="s">
        <v>68</v>
      </c>
      <c r="B72" s="202" t="s">
        <v>69</v>
      </c>
      <c r="C72" s="203"/>
      <c r="D72" s="203"/>
      <c r="E72" s="203"/>
      <c r="F72" s="203"/>
      <c r="G72" s="203"/>
      <c r="H72" s="204"/>
      <c r="I72" s="70">
        <f>I41</f>
        <v>0</v>
      </c>
      <c r="J72" s="102"/>
      <c r="K72" s="1"/>
      <c r="L72" s="1"/>
      <c r="M72" s="1"/>
      <c r="N72" s="1"/>
      <c r="O72" s="1"/>
    </row>
    <row r="73" spans="1:15">
      <c r="A73" s="35" t="s">
        <v>70</v>
      </c>
      <c r="B73" s="202" t="s">
        <v>71</v>
      </c>
      <c r="C73" s="203"/>
      <c r="D73" s="203"/>
      <c r="E73" s="203"/>
      <c r="F73" s="203"/>
      <c r="G73" s="203"/>
      <c r="H73" s="204"/>
      <c r="I73" s="70">
        <f>I56</f>
        <v>0</v>
      </c>
      <c r="J73" s="102"/>
      <c r="K73" s="1"/>
      <c r="L73" s="1"/>
      <c r="M73" s="1"/>
      <c r="N73" s="1"/>
      <c r="O73" s="1"/>
    </row>
    <row r="74" spans="1:15">
      <c r="A74" s="35" t="s">
        <v>72</v>
      </c>
      <c r="B74" s="202" t="s">
        <v>73</v>
      </c>
      <c r="C74" s="203"/>
      <c r="D74" s="203"/>
      <c r="E74" s="203"/>
      <c r="F74" s="203"/>
      <c r="G74" s="203"/>
      <c r="H74" s="204"/>
      <c r="I74" s="70">
        <f>I64</f>
        <v>0</v>
      </c>
      <c r="J74" s="102"/>
      <c r="K74" s="1"/>
      <c r="L74" s="1"/>
      <c r="M74" s="1"/>
      <c r="N74" s="1"/>
      <c r="O74" s="1"/>
    </row>
    <row r="75" spans="1:15">
      <c r="A75" s="205" t="s">
        <v>74</v>
      </c>
      <c r="B75" s="203"/>
      <c r="C75" s="203"/>
      <c r="D75" s="203"/>
      <c r="E75" s="203"/>
      <c r="F75" s="203"/>
      <c r="G75" s="203"/>
      <c r="H75" s="204"/>
      <c r="I75" s="44">
        <f>TRUNC(SUM(I72:I74),2)</f>
        <v>0</v>
      </c>
      <c r="J75" s="102"/>
      <c r="K75" s="1"/>
      <c r="L75" s="1"/>
      <c r="M75" s="1"/>
      <c r="N75" s="1"/>
      <c r="O75" s="1"/>
    </row>
    <row r="76" spans="1:15">
      <c r="A76" s="71"/>
      <c r="B76" s="71"/>
      <c r="C76" s="71"/>
      <c r="D76" s="71"/>
      <c r="E76" s="71"/>
      <c r="F76" s="71"/>
      <c r="G76" s="71"/>
      <c r="H76" s="71"/>
      <c r="I76" s="72"/>
      <c r="J76" s="102"/>
      <c r="K76" s="1"/>
      <c r="L76" s="1"/>
      <c r="M76" s="1"/>
      <c r="N76" s="1"/>
      <c r="O76" s="1"/>
    </row>
    <row r="77" spans="1:15">
      <c r="A77" s="206" t="s">
        <v>75</v>
      </c>
      <c r="B77" s="203"/>
      <c r="C77" s="203"/>
      <c r="D77" s="203"/>
      <c r="E77" s="203"/>
      <c r="F77" s="203"/>
      <c r="G77" s="203"/>
      <c r="H77" s="203"/>
      <c r="I77" s="204"/>
      <c r="J77" s="102"/>
      <c r="K77" s="1"/>
      <c r="L77" s="298" t="s">
        <v>288</v>
      </c>
      <c r="M77" s="299"/>
      <c r="N77" s="299"/>
      <c r="O77" s="300"/>
    </row>
    <row r="78" spans="1:15">
      <c r="A78" s="35">
        <v>3</v>
      </c>
      <c r="B78" s="205" t="s">
        <v>76</v>
      </c>
      <c r="C78" s="203"/>
      <c r="D78" s="203"/>
      <c r="E78" s="203"/>
      <c r="F78" s="203"/>
      <c r="G78" s="204"/>
      <c r="H78" s="35" t="s">
        <v>29</v>
      </c>
      <c r="I78" s="36" t="s">
        <v>30</v>
      </c>
      <c r="J78" s="102"/>
      <c r="K78" s="1"/>
      <c r="L78" s="301"/>
      <c r="M78" s="302"/>
      <c r="N78" s="302"/>
      <c r="O78" s="303"/>
    </row>
    <row r="79" spans="1:15">
      <c r="A79" s="35" t="s">
        <v>2</v>
      </c>
      <c r="B79" s="202" t="s">
        <v>77</v>
      </c>
      <c r="C79" s="203"/>
      <c r="D79" s="203"/>
      <c r="E79" s="203"/>
      <c r="F79" s="203"/>
      <c r="G79" s="204"/>
      <c r="H79" s="41"/>
      <c r="I79" s="70">
        <f t="shared" ref="I79:I84" si="0">$I$31*H79</f>
        <v>0</v>
      </c>
      <c r="J79" s="102"/>
      <c r="K79" s="1"/>
      <c r="L79" s="301"/>
      <c r="M79" s="302"/>
      <c r="N79" s="302"/>
      <c r="O79" s="303"/>
    </row>
    <row r="80" spans="1:15">
      <c r="A80" s="35" t="s">
        <v>5</v>
      </c>
      <c r="B80" s="202" t="s">
        <v>78</v>
      </c>
      <c r="C80" s="203"/>
      <c r="D80" s="203"/>
      <c r="E80" s="203"/>
      <c r="F80" s="203"/>
      <c r="G80" s="204"/>
      <c r="H80" s="41">
        <f>H79*H55</f>
        <v>0</v>
      </c>
      <c r="I80" s="70">
        <f t="shared" si="0"/>
        <v>0</v>
      </c>
      <c r="J80" s="102"/>
      <c r="K80" s="1"/>
      <c r="L80" s="301"/>
      <c r="M80" s="302"/>
      <c r="N80" s="302"/>
      <c r="O80" s="303"/>
    </row>
    <row r="81" spans="1:15">
      <c r="A81" s="35" t="s">
        <v>10</v>
      </c>
      <c r="B81" s="202" t="s">
        <v>79</v>
      </c>
      <c r="C81" s="203"/>
      <c r="D81" s="203"/>
      <c r="E81" s="203"/>
      <c r="F81" s="203"/>
      <c r="G81" s="204"/>
      <c r="H81" s="73"/>
      <c r="I81" s="70">
        <f t="shared" si="0"/>
        <v>0</v>
      </c>
      <c r="J81" s="102"/>
      <c r="K81" s="1"/>
      <c r="L81" s="301"/>
      <c r="M81" s="302"/>
      <c r="N81" s="302"/>
      <c r="O81" s="303"/>
    </row>
    <row r="82" spans="1:15">
      <c r="A82" s="35" t="s">
        <v>12</v>
      </c>
      <c r="B82" s="202" t="s">
        <v>80</v>
      </c>
      <c r="C82" s="203"/>
      <c r="D82" s="203"/>
      <c r="E82" s="203"/>
      <c r="F82" s="203"/>
      <c r="G82" s="204"/>
      <c r="H82" s="41"/>
      <c r="I82" s="70">
        <f t="shared" si="0"/>
        <v>0</v>
      </c>
      <c r="J82" s="102"/>
      <c r="K82" s="1"/>
      <c r="L82" s="304"/>
      <c r="M82" s="305"/>
      <c r="N82" s="305"/>
      <c r="O82" s="306"/>
    </row>
    <row r="83" spans="1:15">
      <c r="A83" s="35" t="s">
        <v>35</v>
      </c>
      <c r="B83" s="202" t="s">
        <v>81</v>
      </c>
      <c r="C83" s="203"/>
      <c r="D83" s="203"/>
      <c r="E83" s="203"/>
      <c r="F83" s="203"/>
      <c r="G83" s="204"/>
      <c r="H83" s="42">
        <f>H82*H56</f>
        <v>0</v>
      </c>
      <c r="I83" s="70">
        <f t="shared" si="0"/>
        <v>0</v>
      </c>
      <c r="J83" s="102"/>
      <c r="K83" s="1"/>
      <c r="L83" s="326"/>
      <c r="M83" s="326"/>
      <c r="N83" s="326"/>
      <c r="O83" s="326"/>
    </row>
    <row r="84" spans="1:15">
      <c r="A84" s="35" t="s">
        <v>37</v>
      </c>
      <c r="B84" s="202" t="s">
        <v>82</v>
      </c>
      <c r="C84" s="203"/>
      <c r="D84" s="203"/>
      <c r="E84" s="203"/>
      <c r="F84" s="203"/>
      <c r="G84" s="204"/>
      <c r="H84" s="41"/>
      <c r="I84" s="70">
        <f t="shared" si="0"/>
        <v>0</v>
      </c>
      <c r="J84" s="102"/>
      <c r="K84" s="1"/>
      <c r="L84" s="327" t="s">
        <v>169</v>
      </c>
      <c r="M84" s="327"/>
      <c r="N84" s="327"/>
      <c r="O84" s="327"/>
    </row>
    <row r="85" spans="1:15">
      <c r="A85" s="205" t="s">
        <v>83</v>
      </c>
      <c r="B85" s="203"/>
      <c r="C85" s="203"/>
      <c r="D85" s="203"/>
      <c r="E85" s="203"/>
      <c r="F85" s="203"/>
      <c r="G85" s="204"/>
      <c r="H85" s="55">
        <f>TRUNC(SUM(H79:H84),2)</f>
        <v>0</v>
      </c>
      <c r="I85" s="44">
        <f>TRUNC(SUM(I79:I84),2)</f>
        <v>0</v>
      </c>
      <c r="J85" s="102"/>
      <c r="K85" s="1"/>
      <c r="L85" s="328" t="s">
        <v>170</v>
      </c>
      <c r="M85" s="329"/>
      <c r="N85" s="329"/>
      <c r="O85" s="330"/>
    </row>
    <row r="86" spans="1:15">
      <c r="A86" s="205"/>
      <c r="B86" s="203"/>
      <c r="C86" s="203"/>
      <c r="D86" s="203"/>
      <c r="E86" s="203"/>
      <c r="F86" s="203"/>
      <c r="G86" s="203"/>
      <c r="H86" s="203"/>
      <c r="I86" s="203"/>
      <c r="J86" s="102"/>
      <c r="K86" s="1"/>
      <c r="L86" s="1"/>
      <c r="M86" s="1"/>
      <c r="N86" s="1"/>
      <c r="O86" s="1"/>
    </row>
    <row r="87" spans="1:15">
      <c r="A87" s="206" t="s">
        <v>84</v>
      </c>
      <c r="B87" s="203"/>
      <c r="C87" s="203"/>
      <c r="D87" s="203"/>
      <c r="E87" s="203"/>
      <c r="F87" s="203"/>
      <c r="G87" s="203"/>
      <c r="H87" s="203"/>
      <c r="I87" s="204"/>
      <c r="J87" s="102"/>
      <c r="K87" s="1"/>
      <c r="L87" s="1"/>
      <c r="M87" s="1"/>
      <c r="N87" s="1"/>
      <c r="O87" s="1"/>
    </row>
    <row r="88" spans="1:15">
      <c r="A88" s="207" t="s">
        <v>85</v>
      </c>
      <c r="B88" s="203"/>
      <c r="C88" s="203"/>
      <c r="D88" s="203"/>
      <c r="E88" s="203"/>
      <c r="F88" s="203"/>
      <c r="G88" s="204"/>
      <c r="H88" s="74" t="s">
        <v>29</v>
      </c>
      <c r="I88" s="75" t="s">
        <v>30</v>
      </c>
      <c r="J88" s="102"/>
      <c r="K88" s="1"/>
      <c r="L88" s="1"/>
      <c r="M88" s="1"/>
      <c r="N88" s="1"/>
      <c r="O88" s="1"/>
    </row>
    <row r="89" spans="1:15">
      <c r="A89" s="35" t="s">
        <v>2</v>
      </c>
      <c r="B89" s="202" t="s">
        <v>86</v>
      </c>
      <c r="C89" s="203"/>
      <c r="D89" s="203"/>
      <c r="E89" s="203"/>
      <c r="F89" s="203"/>
      <c r="G89" s="204"/>
      <c r="H89" s="41"/>
      <c r="I89" s="70">
        <f t="shared" ref="I89:I94" si="1">$I$31*H89</f>
        <v>0</v>
      </c>
      <c r="J89" s="102"/>
      <c r="K89" s="1"/>
      <c r="L89" s="1"/>
      <c r="M89" s="1"/>
      <c r="N89" s="1"/>
      <c r="O89" s="1"/>
    </row>
    <row r="90" spans="1:15">
      <c r="A90" s="35" t="s">
        <v>5</v>
      </c>
      <c r="B90" s="202" t="s">
        <v>87</v>
      </c>
      <c r="C90" s="203"/>
      <c r="D90" s="203"/>
      <c r="E90" s="203"/>
      <c r="F90" s="203"/>
      <c r="G90" s="204"/>
      <c r="H90" s="41"/>
      <c r="I90" s="70">
        <f>$I$31*H90</f>
        <v>0</v>
      </c>
      <c r="J90" s="102"/>
      <c r="K90" s="1"/>
      <c r="L90" s="1"/>
      <c r="M90" s="1"/>
      <c r="N90" s="1"/>
      <c r="O90" s="1"/>
    </row>
    <row r="91" spans="1:15">
      <c r="A91" s="35" t="s">
        <v>10</v>
      </c>
      <c r="B91" s="202" t="s">
        <v>88</v>
      </c>
      <c r="C91" s="203"/>
      <c r="D91" s="203"/>
      <c r="E91" s="203"/>
      <c r="F91" s="203"/>
      <c r="G91" s="204"/>
      <c r="H91" s="41"/>
      <c r="I91" s="70">
        <f t="shared" si="1"/>
        <v>0</v>
      </c>
      <c r="J91" s="102"/>
      <c r="K91" s="1"/>
      <c r="L91" s="1"/>
      <c r="M91" s="1"/>
      <c r="N91" s="1"/>
      <c r="O91" s="1"/>
    </row>
    <row r="92" spans="1:15" ht="12.75" customHeight="1">
      <c r="A92" s="35" t="s">
        <v>12</v>
      </c>
      <c r="B92" s="202" t="s">
        <v>89</v>
      </c>
      <c r="C92" s="203"/>
      <c r="D92" s="203"/>
      <c r="E92" s="203"/>
      <c r="F92" s="203"/>
      <c r="G92" s="204"/>
      <c r="H92" s="41"/>
      <c r="I92" s="70">
        <f t="shared" si="1"/>
        <v>0</v>
      </c>
      <c r="J92" s="102"/>
      <c r="K92" s="1"/>
      <c r="L92" s="192" t="s">
        <v>225</v>
      </c>
      <c r="M92" s="192"/>
      <c r="N92" s="192"/>
      <c r="O92" s="192"/>
    </row>
    <row r="93" spans="1:15" ht="12.75" customHeight="1">
      <c r="A93" s="35" t="s">
        <v>35</v>
      </c>
      <c r="B93" s="202" t="s">
        <v>90</v>
      </c>
      <c r="C93" s="203"/>
      <c r="D93" s="203"/>
      <c r="E93" s="203"/>
      <c r="F93" s="203"/>
      <c r="G93" s="204"/>
      <c r="H93" s="41"/>
      <c r="I93" s="70">
        <f t="shared" si="1"/>
        <v>0</v>
      </c>
      <c r="J93" s="102"/>
      <c r="K93" s="1"/>
      <c r="L93" s="192"/>
      <c r="M93" s="192"/>
      <c r="N93" s="192"/>
      <c r="O93" s="192"/>
    </row>
    <row r="94" spans="1:15">
      <c r="A94" s="35" t="s">
        <v>37</v>
      </c>
      <c r="B94" s="202" t="s">
        <v>91</v>
      </c>
      <c r="C94" s="203"/>
      <c r="D94" s="203"/>
      <c r="E94" s="203"/>
      <c r="F94" s="203"/>
      <c r="G94" s="204"/>
      <c r="H94" s="41"/>
      <c r="I94" s="70">
        <f t="shared" si="1"/>
        <v>0</v>
      </c>
      <c r="J94" s="102"/>
      <c r="K94" s="1"/>
      <c r="L94" s="192"/>
      <c r="M94" s="192"/>
      <c r="N94" s="192"/>
      <c r="O94" s="192"/>
    </row>
    <row r="95" spans="1:15">
      <c r="A95" s="205" t="s">
        <v>92</v>
      </c>
      <c r="B95" s="203"/>
      <c r="C95" s="203"/>
      <c r="D95" s="203"/>
      <c r="E95" s="203"/>
      <c r="F95" s="203"/>
      <c r="G95" s="204"/>
      <c r="H95" s="55">
        <f>TRUNC(SUM(H89:H94),2)</f>
        <v>0</v>
      </c>
      <c r="I95" s="44">
        <f>TRUNC(SUM(I89:I94),2)</f>
        <v>0</v>
      </c>
      <c r="J95" s="102"/>
      <c r="K95" s="1"/>
      <c r="L95" s="192"/>
      <c r="M95" s="192"/>
      <c r="N95" s="192"/>
      <c r="O95" s="192"/>
    </row>
    <row r="96" spans="1:15">
      <c r="A96" s="310"/>
      <c r="B96" s="203"/>
      <c r="C96" s="203"/>
      <c r="D96" s="203"/>
      <c r="E96" s="203"/>
      <c r="F96" s="203"/>
      <c r="G96" s="203"/>
      <c r="H96" s="203"/>
      <c r="I96" s="203"/>
      <c r="J96" s="102"/>
      <c r="K96" s="1"/>
      <c r="L96" s="1"/>
      <c r="M96" s="1"/>
      <c r="N96" s="1"/>
      <c r="O96" s="1"/>
    </row>
    <row r="97" spans="1:15">
      <c r="A97" s="207" t="s">
        <v>93</v>
      </c>
      <c r="B97" s="203"/>
      <c r="C97" s="203"/>
      <c r="D97" s="203"/>
      <c r="E97" s="203"/>
      <c r="F97" s="203"/>
      <c r="G97" s="204"/>
      <c r="H97" s="74" t="s">
        <v>29</v>
      </c>
      <c r="I97" s="75" t="s">
        <v>30</v>
      </c>
      <c r="J97" s="102"/>
      <c r="K97" s="1"/>
      <c r="L97" s="1"/>
      <c r="M97" s="1"/>
      <c r="N97" s="1"/>
      <c r="O97" s="1"/>
    </row>
    <row r="98" spans="1:15">
      <c r="A98" s="35" t="s">
        <v>2</v>
      </c>
      <c r="B98" s="202" t="s">
        <v>94</v>
      </c>
      <c r="C98" s="203"/>
      <c r="D98" s="203"/>
      <c r="E98" s="203"/>
      <c r="F98" s="203"/>
      <c r="G98" s="204"/>
      <c r="H98" s="48">
        <v>0</v>
      </c>
      <c r="I98" s="70">
        <f>$I$31*H98</f>
        <v>0</v>
      </c>
      <c r="J98" s="102"/>
      <c r="K98" s="1"/>
      <c r="L98" s="1"/>
      <c r="M98" s="1"/>
      <c r="N98" s="1"/>
      <c r="O98" s="1"/>
    </row>
    <row r="99" spans="1:15">
      <c r="A99" s="205" t="s">
        <v>95</v>
      </c>
      <c r="B99" s="203"/>
      <c r="C99" s="203"/>
      <c r="D99" s="203"/>
      <c r="E99" s="203"/>
      <c r="F99" s="203"/>
      <c r="G99" s="204"/>
      <c r="H99" s="52">
        <f>TRUNC(SUM(H98),4)</f>
        <v>0</v>
      </c>
      <c r="I99" s="44">
        <f>TRUNC(SUM(I98),2)</f>
        <v>0</v>
      </c>
      <c r="J99" s="102"/>
      <c r="K99" s="1"/>
      <c r="L99" s="1"/>
      <c r="M99" s="1"/>
      <c r="N99" s="1"/>
      <c r="O99" s="1"/>
    </row>
    <row r="100" spans="1:15">
      <c r="A100" s="309"/>
      <c r="B100" s="244"/>
      <c r="C100" s="244"/>
      <c r="D100" s="244"/>
      <c r="E100" s="244"/>
      <c r="F100" s="244"/>
      <c r="G100" s="244"/>
      <c r="H100" s="244"/>
      <c r="I100" s="244"/>
      <c r="J100" s="102"/>
      <c r="K100" s="1"/>
      <c r="L100" s="1"/>
      <c r="M100" s="1"/>
      <c r="N100" s="1"/>
      <c r="O100" s="1"/>
    </row>
    <row r="101" spans="1:15">
      <c r="A101" s="206" t="s">
        <v>96</v>
      </c>
      <c r="B101" s="203"/>
      <c r="C101" s="203"/>
      <c r="D101" s="203"/>
      <c r="E101" s="203"/>
      <c r="F101" s="203"/>
      <c r="G101" s="203"/>
      <c r="H101" s="203"/>
      <c r="I101" s="204"/>
      <c r="J101" s="102"/>
      <c r="K101" s="1"/>
      <c r="L101" s="1"/>
      <c r="M101" s="1"/>
      <c r="N101" s="1"/>
      <c r="O101" s="1"/>
    </row>
    <row r="102" spans="1:15">
      <c r="A102" s="205" t="s">
        <v>97</v>
      </c>
      <c r="B102" s="203"/>
      <c r="C102" s="203"/>
      <c r="D102" s="203"/>
      <c r="E102" s="203"/>
      <c r="F102" s="203"/>
      <c r="G102" s="203"/>
      <c r="H102" s="204"/>
      <c r="I102" s="36" t="s">
        <v>30</v>
      </c>
      <c r="J102" s="102"/>
      <c r="K102" s="1"/>
      <c r="L102" s="1"/>
      <c r="M102" s="1"/>
      <c r="N102" s="1"/>
      <c r="O102" s="1"/>
    </row>
    <row r="103" spans="1:15">
      <c r="A103" s="35" t="s">
        <v>98</v>
      </c>
      <c r="B103" s="248" t="s">
        <v>99</v>
      </c>
      <c r="C103" s="203"/>
      <c r="D103" s="203"/>
      <c r="E103" s="203"/>
      <c r="F103" s="203"/>
      <c r="G103" s="203"/>
      <c r="H103" s="204"/>
      <c r="I103" s="70">
        <f>I95</f>
        <v>0</v>
      </c>
      <c r="J103" s="40"/>
      <c r="K103" s="1"/>
      <c r="L103" s="1"/>
      <c r="M103" s="1"/>
      <c r="N103" s="1"/>
      <c r="O103" s="1"/>
    </row>
    <row r="104" spans="1:15">
      <c r="A104" s="35" t="s">
        <v>100</v>
      </c>
      <c r="B104" s="248" t="s">
        <v>101</v>
      </c>
      <c r="C104" s="203"/>
      <c r="D104" s="203"/>
      <c r="E104" s="203"/>
      <c r="F104" s="203"/>
      <c r="G104" s="203"/>
      <c r="H104" s="204"/>
      <c r="I104" s="70">
        <f>I99</f>
        <v>0</v>
      </c>
      <c r="J104" s="40"/>
      <c r="K104" s="1"/>
      <c r="L104" s="1"/>
      <c r="M104" s="1"/>
      <c r="N104" s="1"/>
      <c r="O104" s="1"/>
    </row>
    <row r="105" spans="1:15">
      <c r="A105" s="205" t="s">
        <v>102</v>
      </c>
      <c r="B105" s="203"/>
      <c r="C105" s="203"/>
      <c r="D105" s="203"/>
      <c r="E105" s="203"/>
      <c r="F105" s="203"/>
      <c r="G105" s="203"/>
      <c r="H105" s="204"/>
      <c r="I105" s="44">
        <f>TRUNC(SUM(I103:I104),2)</f>
        <v>0</v>
      </c>
      <c r="J105" s="40"/>
      <c r="K105" s="1"/>
      <c r="L105" s="1"/>
      <c r="M105" s="1"/>
      <c r="N105" s="1"/>
      <c r="O105" s="1"/>
    </row>
    <row r="106" spans="1:15">
      <c r="A106" s="291"/>
      <c r="B106" s="230"/>
      <c r="C106" s="230"/>
      <c r="D106" s="230"/>
      <c r="E106" s="230"/>
      <c r="F106" s="230"/>
      <c r="G106" s="230"/>
      <c r="H106" s="230"/>
      <c r="I106" s="230"/>
      <c r="J106" s="40"/>
      <c r="K106" s="1"/>
      <c r="L106" s="1"/>
      <c r="M106" s="1"/>
      <c r="N106" s="1"/>
      <c r="O106" s="1"/>
    </row>
    <row r="107" spans="1:15">
      <c r="A107" s="206" t="s">
        <v>103</v>
      </c>
      <c r="B107" s="203"/>
      <c r="C107" s="203"/>
      <c r="D107" s="203"/>
      <c r="E107" s="203"/>
      <c r="F107" s="203"/>
      <c r="G107" s="203"/>
      <c r="H107" s="203"/>
      <c r="I107" s="204"/>
      <c r="J107" s="40"/>
      <c r="K107" s="1"/>
      <c r="L107" s="1"/>
      <c r="M107" s="1"/>
      <c r="N107" s="1"/>
      <c r="O107" s="1"/>
    </row>
    <row r="108" spans="1:15">
      <c r="A108" s="35">
        <v>5</v>
      </c>
      <c r="B108" s="205" t="s">
        <v>104</v>
      </c>
      <c r="C108" s="203"/>
      <c r="D108" s="203"/>
      <c r="E108" s="203"/>
      <c r="F108" s="203"/>
      <c r="G108" s="204"/>
      <c r="H108" s="35"/>
      <c r="I108" s="36" t="s">
        <v>30</v>
      </c>
      <c r="J108" s="102"/>
      <c r="K108" s="1"/>
      <c r="L108" s="1"/>
      <c r="M108" s="1"/>
      <c r="N108" s="1"/>
      <c r="O108" s="1"/>
    </row>
    <row r="109" spans="1:15">
      <c r="A109" s="35" t="s">
        <v>2</v>
      </c>
      <c r="B109" s="236" t="s">
        <v>105</v>
      </c>
      <c r="C109" s="203"/>
      <c r="D109" s="203"/>
      <c r="E109" s="203"/>
      <c r="F109" s="203"/>
      <c r="G109" s="204"/>
      <c r="H109" s="37"/>
      <c r="I109" s="38">
        <f>UNIFORME!E17</f>
        <v>0</v>
      </c>
      <c r="J109" s="102"/>
      <c r="K109" s="1"/>
      <c r="L109" s="1"/>
      <c r="M109" s="1"/>
      <c r="N109" s="1"/>
      <c r="O109" s="1"/>
    </row>
    <row r="110" spans="1:15">
      <c r="A110" s="35" t="s">
        <v>5</v>
      </c>
      <c r="B110" s="236" t="s">
        <v>107</v>
      </c>
      <c r="C110" s="203"/>
      <c r="D110" s="203"/>
      <c r="E110" s="203"/>
      <c r="F110" s="203"/>
      <c r="G110" s="204"/>
      <c r="H110" s="37"/>
      <c r="I110" s="68"/>
      <c r="J110" s="102"/>
      <c r="K110" s="8"/>
      <c r="L110" s="1"/>
      <c r="M110" s="1"/>
      <c r="N110" s="1"/>
      <c r="O110" s="1"/>
    </row>
    <row r="111" spans="1:15">
      <c r="A111" s="76" t="s">
        <v>10</v>
      </c>
      <c r="B111" s="236" t="s">
        <v>171</v>
      </c>
      <c r="C111" s="203"/>
      <c r="D111" s="203"/>
      <c r="E111" s="203"/>
      <c r="F111" s="203"/>
      <c r="G111" s="204"/>
      <c r="H111" s="37"/>
      <c r="I111" s="38"/>
      <c r="J111" s="102"/>
      <c r="K111" s="1"/>
      <c r="L111" s="1"/>
      <c r="M111" s="1"/>
      <c r="N111" s="1"/>
      <c r="O111" s="1"/>
    </row>
    <row r="112" spans="1:15">
      <c r="A112" s="76" t="s">
        <v>12</v>
      </c>
      <c r="B112" s="236" t="s">
        <v>108</v>
      </c>
      <c r="C112" s="203"/>
      <c r="D112" s="203"/>
      <c r="E112" s="203"/>
      <c r="F112" s="203"/>
      <c r="G112" s="204"/>
      <c r="H112" s="37"/>
      <c r="I112" s="38"/>
      <c r="J112" s="102"/>
      <c r="K112" s="1"/>
      <c r="L112" s="1"/>
      <c r="M112" s="1"/>
      <c r="N112" s="1"/>
      <c r="O112" s="1"/>
    </row>
    <row r="113" spans="1:15">
      <c r="A113" s="205" t="s">
        <v>109</v>
      </c>
      <c r="B113" s="203"/>
      <c r="C113" s="203"/>
      <c r="D113" s="203"/>
      <c r="E113" s="203"/>
      <c r="F113" s="203"/>
      <c r="G113" s="204"/>
      <c r="H113" s="52" t="s">
        <v>106</v>
      </c>
      <c r="I113" s="77">
        <f>TRUNC(SUM(I109:I112),2)</f>
        <v>0</v>
      </c>
      <c r="J113" s="102"/>
      <c r="K113" s="1"/>
      <c r="L113" s="1"/>
      <c r="M113" s="1"/>
      <c r="N113" s="1"/>
      <c r="O113" s="1"/>
    </row>
    <row r="114" spans="1:15">
      <c r="A114" s="291"/>
      <c r="B114" s="230"/>
      <c r="C114" s="230"/>
      <c r="D114" s="230"/>
      <c r="E114" s="230"/>
      <c r="F114" s="230"/>
      <c r="G114" s="230"/>
      <c r="H114" s="230"/>
      <c r="I114" s="230"/>
      <c r="J114" s="102"/>
      <c r="K114" s="1"/>
      <c r="L114" s="1"/>
      <c r="M114" s="1"/>
      <c r="N114" s="1"/>
      <c r="O114" s="1"/>
    </row>
    <row r="115" spans="1:15">
      <c r="A115" s="206" t="s">
        <v>110</v>
      </c>
      <c r="B115" s="203"/>
      <c r="C115" s="203"/>
      <c r="D115" s="203"/>
      <c r="E115" s="203"/>
      <c r="F115" s="203"/>
      <c r="G115" s="203"/>
      <c r="H115" s="203"/>
      <c r="I115" s="204"/>
      <c r="J115" s="102"/>
      <c r="K115" s="1"/>
      <c r="L115" s="1"/>
      <c r="M115" s="1"/>
      <c r="N115" s="1"/>
      <c r="O115" s="1"/>
    </row>
    <row r="116" spans="1:15">
      <c r="A116" s="35">
        <v>6</v>
      </c>
      <c r="B116" s="205" t="s">
        <v>111</v>
      </c>
      <c r="C116" s="203"/>
      <c r="D116" s="203"/>
      <c r="E116" s="203"/>
      <c r="F116" s="203"/>
      <c r="G116" s="204"/>
      <c r="H116" s="35" t="s">
        <v>29</v>
      </c>
      <c r="I116" s="36" t="s">
        <v>30</v>
      </c>
      <c r="J116" s="102"/>
      <c r="K116" s="1"/>
      <c r="L116" s="1"/>
      <c r="M116" s="1"/>
      <c r="N116" s="1"/>
      <c r="O116" s="1"/>
    </row>
    <row r="117" spans="1:15">
      <c r="A117" s="35" t="s">
        <v>2</v>
      </c>
      <c r="B117" s="202" t="s">
        <v>112</v>
      </c>
      <c r="C117" s="203"/>
      <c r="D117" s="203"/>
      <c r="E117" s="203"/>
      <c r="F117" s="203"/>
      <c r="G117" s="204"/>
      <c r="H117" s="109"/>
      <c r="I117" s="70">
        <f>TRUNC(H117*I142,2)</f>
        <v>0</v>
      </c>
      <c r="J117" s="102"/>
      <c r="K117" s="1"/>
      <c r="L117" s="1"/>
      <c r="M117" s="1"/>
      <c r="N117" s="1"/>
      <c r="O117" s="1"/>
    </row>
    <row r="118" spans="1:15">
      <c r="A118" s="35" t="s">
        <v>5</v>
      </c>
      <c r="B118" s="202" t="s">
        <v>113</v>
      </c>
      <c r="C118" s="203"/>
      <c r="D118" s="203"/>
      <c r="E118" s="203"/>
      <c r="F118" s="203"/>
      <c r="G118" s="204"/>
      <c r="H118" s="109"/>
      <c r="I118" s="70">
        <f>TRUNC(H118*(I117+I142),2)</f>
        <v>0</v>
      </c>
      <c r="J118" s="102"/>
      <c r="K118" s="1"/>
      <c r="L118" s="1"/>
      <c r="M118" s="1"/>
      <c r="N118" s="1"/>
      <c r="O118" s="1"/>
    </row>
    <row r="119" spans="1:15">
      <c r="A119" s="35" t="s">
        <v>10</v>
      </c>
      <c r="B119" s="273" t="s">
        <v>114</v>
      </c>
      <c r="C119" s="203"/>
      <c r="D119" s="203"/>
      <c r="E119" s="203"/>
      <c r="F119" s="203"/>
      <c r="G119" s="204"/>
      <c r="H119" s="48"/>
      <c r="I119" s="70"/>
      <c r="J119" s="102"/>
      <c r="K119" s="1"/>
      <c r="L119" s="1"/>
      <c r="M119" s="1"/>
      <c r="N119" s="1"/>
      <c r="O119" s="1"/>
    </row>
    <row r="120" spans="1:15">
      <c r="A120" s="35" t="s">
        <v>115</v>
      </c>
      <c r="B120" s="202" t="s">
        <v>116</v>
      </c>
      <c r="C120" s="203"/>
      <c r="D120" s="203"/>
      <c r="E120" s="203"/>
      <c r="F120" s="203"/>
      <c r="G120" s="204"/>
      <c r="H120" s="48"/>
      <c r="I120" s="70">
        <f>TRUNC(H120*I131,2)</f>
        <v>0</v>
      </c>
      <c r="J120" s="189"/>
      <c r="K120" s="190"/>
      <c r="L120" s="191"/>
      <c r="M120" s="1"/>
      <c r="N120" s="1"/>
      <c r="O120" s="1"/>
    </row>
    <row r="121" spans="1:15">
      <c r="A121" s="35" t="s">
        <v>117</v>
      </c>
      <c r="B121" s="202" t="s">
        <v>118</v>
      </c>
      <c r="C121" s="203"/>
      <c r="D121" s="203"/>
      <c r="E121" s="203"/>
      <c r="F121" s="203"/>
      <c r="G121" s="204"/>
      <c r="H121" s="48"/>
      <c r="I121" s="70">
        <f>TRUNC(H121*I131,2)</f>
        <v>0</v>
      </c>
      <c r="J121" s="189"/>
      <c r="K121" s="190"/>
      <c r="L121" s="191"/>
      <c r="M121" s="1"/>
      <c r="N121" s="1"/>
      <c r="O121" s="1"/>
    </row>
    <row r="122" spans="1:15">
      <c r="A122" s="35" t="s">
        <v>119</v>
      </c>
      <c r="B122" s="202" t="s">
        <v>120</v>
      </c>
      <c r="C122" s="203"/>
      <c r="D122" s="203"/>
      <c r="E122" s="203"/>
      <c r="F122" s="203"/>
      <c r="G122" s="204"/>
      <c r="H122" s="48"/>
      <c r="I122" s="70">
        <f>TRUNC(H122*I131,2)</f>
        <v>0</v>
      </c>
      <c r="J122" s="189"/>
      <c r="K122" s="190"/>
      <c r="L122" s="191"/>
      <c r="M122" s="1"/>
      <c r="N122" s="1"/>
      <c r="O122" s="1"/>
    </row>
    <row r="123" spans="1:15">
      <c r="A123" s="100" t="s">
        <v>172</v>
      </c>
      <c r="B123" s="275" t="s">
        <v>173</v>
      </c>
      <c r="C123" s="275"/>
      <c r="D123" s="275"/>
      <c r="E123" s="275"/>
      <c r="F123" s="275"/>
      <c r="G123" s="276"/>
      <c r="H123" s="48"/>
      <c r="I123" s="70">
        <f>TRUNC(H123*I131,2)</f>
        <v>0</v>
      </c>
      <c r="J123" s="102"/>
      <c r="K123" s="1"/>
      <c r="L123" s="1"/>
      <c r="M123" s="1"/>
      <c r="N123" s="1"/>
      <c r="O123" s="1"/>
    </row>
    <row r="124" spans="1:15">
      <c r="A124" s="205" t="s">
        <v>121</v>
      </c>
      <c r="B124" s="203"/>
      <c r="C124" s="203"/>
      <c r="D124" s="203"/>
      <c r="E124" s="203"/>
      <c r="F124" s="203"/>
      <c r="G124" s="204"/>
      <c r="H124" s="52">
        <f>SUM(H117:H123)</f>
        <v>0</v>
      </c>
      <c r="I124" s="44">
        <f>TRUNC(SUM(I117:I123),2)</f>
        <v>0</v>
      </c>
      <c r="J124" s="102"/>
      <c r="K124" s="1"/>
      <c r="L124" s="1"/>
      <c r="M124" s="1"/>
      <c r="N124" s="1"/>
      <c r="O124" s="1"/>
    </row>
    <row r="125" spans="1:15">
      <c r="A125" s="108"/>
      <c r="B125" s="277"/>
      <c r="C125" s="218"/>
      <c r="D125" s="218"/>
      <c r="E125" s="218"/>
      <c r="F125" s="218"/>
      <c r="G125" s="218"/>
      <c r="H125" s="218"/>
      <c r="I125" s="218"/>
      <c r="J125" s="102"/>
      <c r="K125" s="1"/>
      <c r="L125" s="1"/>
      <c r="M125" s="1"/>
      <c r="N125" s="1"/>
      <c r="O125" s="1"/>
    </row>
    <row r="126" spans="1:15">
      <c r="A126" s="79" t="s">
        <v>122</v>
      </c>
      <c r="B126" s="279" t="s">
        <v>123</v>
      </c>
      <c r="C126" s="230"/>
      <c r="D126" s="230"/>
      <c r="E126" s="230"/>
      <c r="F126" s="230"/>
      <c r="G126" s="230"/>
      <c r="H126" s="80">
        <f>TRUNC(H120+H121+H122+H123,4)</f>
        <v>0</v>
      </c>
      <c r="I126" s="81"/>
      <c r="J126" s="102"/>
      <c r="K126" s="1"/>
      <c r="L126" s="1"/>
      <c r="M126" s="1"/>
      <c r="N126" s="1"/>
      <c r="O126" s="1"/>
    </row>
    <row r="127" spans="1:15">
      <c r="A127" s="82"/>
      <c r="B127" s="278">
        <v>100</v>
      </c>
      <c r="C127" s="218"/>
      <c r="D127" s="218"/>
      <c r="E127" s="218"/>
      <c r="F127" s="218"/>
      <c r="G127" s="218"/>
      <c r="H127" s="83"/>
      <c r="I127" s="84"/>
      <c r="J127" s="102"/>
      <c r="K127" s="1"/>
      <c r="L127" s="1"/>
      <c r="M127" s="1"/>
      <c r="N127" s="1"/>
      <c r="O127" s="1"/>
    </row>
    <row r="128" spans="1:15">
      <c r="A128" s="85"/>
      <c r="B128" s="103"/>
      <c r="C128" s="103"/>
      <c r="D128" s="103"/>
      <c r="E128" s="103"/>
      <c r="F128" s="103"/>
      <c r="G128" s="103"/>
      <c r="H128" s="83"/>
      <c r="I128" s="84"/>
      <c r="J128" s="102"/>
      <c r="K128" s="1"/>
      <c r="L128" s="1"/>
      <c r="M128" s="1"/>
      <c r="N128" s="1"/>
      <c r="O128" s="1"/>
    </row>
    <row r="129" spans="1:15">
      <c r="A129" s="82" t="s">
        <v>124</v>
      </c>
      <c r="B129" s="278" t="s">
        <v>125</v>
      </c>
      <c r="C129" s="218"/>
      <c r="D129" s="218"/>
      <c r="E129" s="218"/>
      <c r="F129" s="218"/>
      <c r="G129" s="218"/>
      <c r="H129" s="83"/>
      <c r="I129" s="84">
        <f>TRUNC(I142+I117+I118,2)</f>
        <v>0</v>
      </c>
      <c r="J129" s="102"/>
      <c r="K129" s="1"/>
      <c r="L129" s="1"/>
      <c r="M129" s="1"/>
      <c r="N129" s="1"/>
      <c r="O129" s="1"/>
    </row>
    <row r="130" spans="1:15">
      <c r="A130" s="82"/>
      <c r="B130" s="103"/>
      <c r="C130" s="103"/>
      <c r="D130" s="103"/>
      <c r="E130" s="103"/>
      <c r="F130" s="103"/>
      <c r="G130" s="103"/>
      <c r="H130" s="83"/>
      <c r="I130" s="84"/>
      <c r="J130" s="102"/>
      <c r="K130" s="1"/>
      <c r="L130" s="1"/>
      <c r="M130" s="1"/>
      <c r="N130" s="1"/>
      <c r="O130" s="1"/>
    </row>
    <row r="131" spans="1:15">
      <c r="A131" s="82" t="s">
        <v>126</v>
      </c>
      <c r="B131" s="278" t="s">
        <v>127</v>
      </c>
      <c r="C131" s="218"/>
      <c r="D131" s="218"/>
      <c r="E131" s="218"/>
      <c r="F131" s="218"/>
      <c r="G131" s="218"/>
      <c r="H131" s="83"/>
      <c r="I131" s="84">
        <f>TRUNC(I129/(1-H126),2)</f>
        <v>0</v>
      </c>
      <c r="J131" s="102"/>
      <c r="K131" s="1"/>
      <c r="L131" s="1"/>
      <c r="M131" s="1"/>
      <c r="N131" s="1"/>
      <c r="O131" s="1"/>
    </row>
    <row r="132" spans="1:15">
      <c r="A132" s="82"/>
      <c r="B132" s="103"/>
      <c r="C132" s="103"/>
      <c r="D132" s="103"/>
      <c r="E132" s="103"/>
      <c r="F132" s="103"/>
      <c r="G132" s="103"/>
      <c r="H132" s="83"/>
      <c r="I132" s="84"/>
      <c r="J132" s="102"/>
      <c r="K132" s="1"/>
      <c r="L132" s="1"/>
      <c r="M132" s="1"/>
      <c r="N132" s="1"/>
      <c r="O132" s="1"/>
    </row>
    <row r="133" spans="1:15">
      <c r="A133" s="87"/>
      <c r="B133" s="274" t="s">
        <v>128</v>
      </c>
      <c r="C133" s="244"/>
      <c r="D133" s="244"/>
      <c r="E133" s="244"/>
      <c r="F133" s="244"/>
      <c r="G133" s="244"/>
      <c r="H133" s="88"/>
      <c r="I133" s="89">
        <f>TRUNC(I131-I129,2)</f>
        <v>0</v>
      </c>
      <c r="J133" s="102"/>
      <c r="K133" s="1"/>
      <c r="L133" s="1"/>
      <c r="M133" s="1"/>
      <c r="N133" s="1"/>
      <c r="O133" s="1"/>
    </row>
    <row r="134" spans="1:15">
      <c r="A134" s="108"/>
      <c r="B134" s="108"/>
      <c r="C134" s="108"/>
      <c r="D134" s="108"/>
      <c r="E134" s="108"/>
      <c r="F134" s="108"/>
      <c r="G134" s="108"/>
      <c r="H134" s="108"/>
      <c r="I134" s="47"/>
      <c r="J134" s="102"/>
      <c r="K134" s="1"/>
      <c r="L134" s="1"/>
      <c r="M134" s="1"/>
      <c r="N134" s="1"/>
      <c r="O134" s="1"/>
    </row>
    <row r="135" spans="1:15">
      <c r="A135" s="292" t="s">
        <v>129</v>
      </c>
      <c r="B135" s="203"/>
      <c r="C135" s="203"/>
      <c r="D135" s="203"/>
      <c r="E135" s="203"/>
      <c r="F135" s="203"/>
      <c r="G135" s="203"/>
      <c r="H135" s="203"/>
      <c r="I135" s="204"/>
      <c r="J135" s="102"/>
      <c r="K135" s="1"/>
      <c r="L135" s="1"/>
      <c r="M135" s="1"/>
      <c r="N135" s="1"/>
      <c r="O135" s="1"/>
    </row>
    <row r="136" spans="1:15">
      <c r="A136" s="205" t="s">
        <v>130</v>
      </c>
      <c r="B136" s="203"/>
      <c r="C136" s="203"/>
      <c r="D136" s="203"/>
      <c r="E136" s="203"/>
      <c r="F136" s="203"/>
      <c r="G136" s="203"/>
      <c r="H136" s="204"/>
      <c r="I136" s="36" t="s">
        <v>30</v>
      </c>
      <c r="J136" s="102"/>
      <c r="K136" s="1"/>
      <c r="L136" s="1"/>
      <c r="M136" s="1"/>
      <c r="N136" s="1"/>
      <c r="O136" s="1"/>
    </row>
    <row r="137" spans="1:15">
      <c r="A137" s="34" t="s">
        <v>2</v>
      </c>
      <c r="B137" s="202" t="str">
        <f>A23</f>
        <v>MÓDULO 1 - COMPOSIÇÃO DA REMUNERAÇÃO</v>
      </c>
      <c r="C137" s="203"/>
      <c r="D137" s="203"/>
      <c r="E137" s="203"/>
      <c r="F137" s="203"/>
      <c r="G137" s="203"/>
      <c r="H137" s="204"/>
      <c r="I137" s="70">
        <f>I31</f>
        <v>0</v>
      </c>
      <c r="J137" s="102"/>
      <c r="K137" s="1"/>
      <c r="L137" s="1"/>
      <c r="M137" s="1"/>
      <c r="N137" s="1"/>
      <c r="O137" s="1"/>
    </row>
    <row r="138" spans="1:15">
      <c r="A138" s="34" t="s">
        <v>5</v>
      </c>
      <c r="B138" s="202" t="str">
        <f>A35</f>
        <v>MÓDULO 2 – ENCARGOS E BENEFÍCIOS ANUAIS, MENSAIS E DIÁRIOS</v>
      </c>
      <c r="C138" s="203"/>
      <c r="D138" s="203"/>
      <c r="E138" s="203"/>
      <c r="F138" s="203"/>
      <c r="G138" s="203"/>
      <c r="H138" s="204"/>
      <c r="I138" s="70">
        <f>I75</f>
        <v>0</v>
      </c>
      <c r="J138" s="102"/>
      <c r="K138" s="1"/>
      <c r="L138" s="1"/>
      <c r="M138" s="1"/>
      <c r="N138" s="1"/>
      <c r="O138" s="1"/>
    </row>
    <row r="139" spans="1:15">
      <c r="A139" s="34" t="s">
        <v>10</v>
      </c>
      <c r="B139" s="202" t="str">
        <f>A77</f>
        <v>MÓDULO 3 – PROVISÃO PARA RESCISÃO</v>
      </c>
      <c r="C139" s="203"/>
      <c r="D139" s="203"/>
      <c r="E139" s="203"/>
      <c r="F139" s="203"/>
      <c r="G139" s="203"/>
      <c r="H139" s="204"/>
      <c r="I139" s="70">
        <f>I85</f>
        <v>0</v>
      </c>
      <c r="J139" s="102"/>
      <c r="K139" s="1"/>
      <c r="L139" s="1"/>
      <c r="M139" s="1"/>
      <c r="N139" s="1"/>
      <c r="O139" s="1"/>
    </row>
    <row r="140" spans="1:15">
      <c r="A140" s="34" t="s">
        <v>12</v>
      </c>
      <c r="B140" s="202" t="str">
        <f>A87</f>
        <v>MÓDULO 4 – CUSTO DE REPOSIÇÃO DO PROFISSIONAL AUSENTE</v>
      </c>
      <c r="C140" s="203"/>
      <c r="D140" s="203"/>
      <c r="E140" s="203"/>
      <c r="F140" s="203"/>
      <c r="G140" s="203"/>
      <c r="H140" s="204"/>
      <c r="I140" s="70">
        <f>I105</f>
        <v>0</v>
      </c>
      <c r="J140" s="102"/>
      <c r="K140" s="1"/>
      <c r="L140" s="1"/>
      <c r="M140" s="1"/>
      <c r="N140" s="1"/>
      <c r="O140" s="1"/>
    </row>
    <row r="141" spans="1:15">
      <c r="A141" s="34" t="s">
        <v>35</v>
      </c>
      <c r="B141" s="202" t="str">
        <f>A107</f>
        <v>MÓDULO 5 – INSUMOS DIVERSOS</v>
      </c>
      <c r="C141" s="203"/>
      <c r="D141" s="203"/>
      <c r="E141" s="203"/>
      <c r="F141" s="203"/>
      <c r="G141" s="203"/>
      <c r="H141" s="204"/>
      <c r="I141" s="70">
        <f>I113</f>
        <v>0</v>
      </c>
      <c r="J141" s="102"/>
      <c r="K141" s="1"/>
      <c r="L141" s="1"/>
      <c r="M141" s="1"/>
      <c r="N141" s="1"/>
      <c r="O141" s="1"/>
    </row>
    <row r="142" spans="1:15">
      <c r="A142" s="35"/>
      <c r="B142" s="205" t="s">
        <v>131</v>
      </c>
      <c r="C142" s="203"/>
      <c r="D142" s="203"/>
      <c r="E142" s="203"/>
      <c r="F142" s="203"/>
      <c r="G142" s="203"/>
      <c r="H142" s="204"/>
      <c r="I142" s="44">
        <f>TRUNC(SUM(I137:I141),2)</f>
        <v>0</v>
      </c>
      <c r="J142" s="102"/>
      <c r="K142" s="1"/>
      <c r="L142" s="1"/>
      <c r="M142" s="1"/>
      <c r="N142" s="1"/>
      <c r="O142" s="1"/>
    </row>
    <row r="143" spans="1:15">
      <c r="A143" s="34" t="s">
        <v>37</v>
      </c>
      <c r="B143" s="202" t="str">
        <f>A115</f>
        <v>MÓDULO 6 – CUSTOS INDIRETOS, TRIBUTOS E LUCRO</v>
      </c>
      <c r="C143" s="203"/>
      <c r="D143" s="203"/>
      <c r="E143" s="203"/>
      <c r="F143" s="203"/>
      <c r="G143" s="203"/>
      <c r="H143" s="204"/>
      <c r="I143" s="70">
        <f>I124</f>
        <v>0</v>
      </c>
      <c r="J143" s="102"/>
      <c r="K143" s="1"/>
      <c r="L143" s="1"/>
      <c r="M143" s="1"/>
      <c r="N143" s="1"/>
      <c r="O143" s="1"/>
    </row>
    <row r="144" spans="1:15">
      <c r="A144" s="205" t="s">
        <v>132</v>
      </c>
      <c r="B144" s="203"/>
      <c r="C144" s="203"/>
      <c r="D144" s="203"/>
      <c r="E144" s="203"/>
      <c r="F144" s="203"/>
      <c r="G144" s="203"/>
      <c r="H144" s="204"/>
      <c r="I144" s="44">
        <f>TRUNC(SUM(I142:I143),2)</f>
        <v>0</v>
      </c>
      <c r="J144" s="102"/>
      <c r="K144" s="1"/>
      <c r="L144" s="1"/>
      <c r="M144" s="1"/>
      <c r="N144" s="1"/>
      <c r="O144" s="1"/>
    </row>
    <row r="145" spans="1:15">
      <c r="A145" s="102"/>
      <c r="B145" s="102"/>
      <c r="C145" s="102"/>
      <c r="D145" s="102"/>
      <c r="E145" s="102"/>
      <c r="F145" s="102"/>
      <c r="G145" s="102"/>
      <c r="H145" s="69"/>
      <c r="I145" s="90"/>
      <c r="J145" s="102"/>
      <c r="K145" s="1"/>
      <c r="L145" s="1"/>
      <c r="M145" s="1"/>
      <c r="N145" s="1"/>
      <c r="O145" s="1"/>
    </row>
    <row r="146" spans="1:15">
      <c r="A146" s="102"/>
      <c r="B146" s="102"/>
      <c r="C146" s="102"/>
      <c r="D146" s="91"/>
      <c r="E146" s="102"/>
      <c r="F146" s="91"/>
      <c r="G146" s="91"/>
      <c r="H146" s="108"/>
      <c r="I146" s="33"/>
      <c r="J146" s="102"/>
      <c r="K146" s="1"/>
      <c r="L146" s="1"/>
      <c r="M146" s="1"/>
      <c r="N146" s="1"/>
      <c r="O146" s="1"/>
    </row>
    <row r="147" spans="1:15">
      <c r="A147" s="6" t="s">
        <v>133</v>
      </c>
      <c r="B147" s="6" t="e">
        <f>I143/I25</f>
        <v>#DIV/0!</v>
      </c>
      <c r="C147" s="107"/>
      <c r="D147" s="1"/>
      <c r="E147" s="107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>
      <c r="A148" s="9"/>
      <c r="B148" s="6"/>
      <c r="C148" s="107"/>
      <c r="D148" s="1"/>
      <c r="E148" s="7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27" customHeight="1">
      <c r="A150" s="98"/>
      <c r="B150" s="98"/>
      <c r="C150" s="136"/>
      <c r="D150" s="1"/>
      <c r="E150" s="1"/>
      <c r="F150" s="1"/>
      <c r="G150" s="172"/>
      <c r="H150" s="1"/>
      <c r="I150" s="1"/>
      <c r="J150" s="1"/>
      <c r="K150" s="1"/>
      <c r="L150" s="1"/>
      <c r="M150" s="1"/>
      <c r="N150" s="1"/>
      <c r="O150" s="1"/>
    </row>
    <row r="151" spans="1:15" ht="33" customHeight="1">
      <c r="A151" s="321" t="s">
        <v>134</v>
      </c>
      <c r="B151" s="322"/>
      <c r="C151" s="130">
        <f>TRUNC((I144*E14),2)</f>
        <v>0</v>
      </c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>
      <c r="A152" s="323"/>
      <c r="B152" s="323"/>
      <c r="C152" s="323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36.75" customHeight="1">
      <c r="A153" s="324" t="s">
        <v>176</v>
      </c>
      <c r="B153" s="325"/>
      <c r="C153" s="130">
        <f>TRUNC((C151*20),2)</f>
        <v>0</v>
      </c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</sheetData>
  <mergeCells count="176">
    <mergeCell ref="L83:O83"/>
    <mergeCell ref="L84:O84"/>
    <mergeCell ref="L77:O82"/>
    <mergeCell ref="L85:O85"/>
    <mergeCell ref="B8:G8"/>
    <mergeCell ref="H8:I8"/>
    <mergeCell ref="B9:G9"/>
    <mergeCell ref="H9:I9"/>
    <mergeCell ref="B10:G10"/>
    <mergeCell ref="H10:I10"/>
    <mergeCell ref="B18:G18"/>
    <mergeCell ref="H18:I18"/>
    <mergeCell ref="B19:G19"/>
    <mergeCell ref="H19:I19"/>
    <mergeCell ref="B24:G24"/>
    <mergeCell ref="B25:G25"/>
    <mergeCell ref="B26:G26"/>
    <mergeCell ref="B27:G27"/>
    <mergeCell ref="B28:G28"/>
    <mergeCell ref="B29:G29"/>
    <mergeCell ref="B20:G20"/>
    <mergeCell ref="H20:I20"/>
    <mergeCell ref="B21:G21"/>
    <mergeCell ref="H21:I21"/>
    <mergeCell ref="A1:I2"/>
    <mergeCell ref="A3:I3"/>
    <mergeCell ref="A4:I4"/>
    <mergeCell ref="A6:I6"/>
    <mergeCell ref="B7:G7"/>
    <mergeCell ref="H7:I7"/>
    <mergeCell ref="A16:I16"/>
    <mergeCell ref="B17:G17"/>
    <mergeCell ref="H17:I17"/>
    <mergeCell ref="A12:I12"/>
    <mergeCell ref="A13:B13"/>
    <mergeCell ref="C13:D13"/>
    <mergeCell ref="E13:I13"/>
    <mergeCell ref="A14:B14"/>
    <mergeCell ref="C14:D14"/>
    <mergeCell ref="E14:I14"/>
    <mergeCell ref="A22:I22"/>
    <mergeCell ref="A23:I23"/>
    <mergeCell ref="B37:G37"/>
    <mergeCell ref="M37:O37"/>
    <mergeCell ref="B38:G38"/>
    <mergeCell ref="M38:O38"/>
    <mergeCell ref="B39:G39"/>
    <mergeCell ref="M39:O39"/>
    <mergeCell ref="B30:G30"/>
    <mergeCell ref="A31:H31"/>
    <mergeCell ref="A32:I32"/>
    <mergeCell ref="A35:I35"/>
    <mergeCell ref="L35:O35"/>
    <mergeCell ref="A36:G36"/>
    <mergeCell ref="L36:O36"/>
    <mergeCell ref="A45:I45"/>
    <mergeCell ref="A46:G46"/>
    <mergeCell ref="L46:O46"/>
    <mergeCell ref="B47:G47"/>
    <mergeCell ref="L47:O47"/>
    <mergeCell ref="B48:G48"/>
    <mergeCell ref="M48:O48"/>
    <mergeCell ref="B40:G40"/>
    <mergeCell ref="A41:G41"/>
    <mergeCell ref="L41:O41"/>
    <mergeCell ref="A42:I42"/>
    <mergeCell ref="A43:I43"/>
    <mergeCell ref="A44:I44"/>
    <mergeCell ref="B52:G52"/>
    <mergeCell ref="M52:O52"/>
    <mergeCell ref="B53:G53"/>
    <mergeCell ref="M53:O53"/>
    <mergeCell ref="B54:G54"/>
    <mergeCell ref="M54:O54"/>
    <mergeCell ref="B49:G50"/>
    <mergeCell ref="I49:I50"/>
    <mergeCell ref="M49:O49"/>
    <mergeCell ref="M50:O50"/>
    <mergeCell ref="B51:G51"/>
    <mergeCell ref="M51:O51"/>
    <mergeCell ref="B59:G59"/>
    <mergeCell ref="L59:O59"/>
    <mergeCell ref="B60:G60"/>
    <mergeCell ref="L60:O60"/>
    <mergeCell ref="B61:G61"/>
    <mergeCell ref="B62:G62"/>
    <mergeCell ref="B55:G55"/>
    <mergeCell ref="M55:O55"/>
    <mergeCell ref="A56:G56"/>
    <mergeCell ref="A57:I57"/>
    <mergeCell ref="M57:O57"/>
    <mergeCell ref="A58:G58"/>
    <mergeCell ref="L58:O58"/>
    <mergeCell ref="A69:I69"/>
    <mergeCell ref="A70:I70"/>
    <mergeCell ref="A71:H71"/>
    <mergeCell ref="B72:H72"/>
    <mergeCell ref="B73:H73"/>
    <mergeCell ref="B74:H74"/>
    <mergeCell ref="B63:G63"/>
    <mergeCell ref="A64:H64"/>
    <mergeCell ref="A65:I65"/>
    <mergeCell ref="A66:I66"/>
    <mergeCell ref="A67:I67"/>
    <mergeCell ref="A68:I68"/>
    <mergeCell ref="B82:G82"/>
    <mergeCell ref="B83:G83"/>
    <mergeCell ref="B84:G84"/>
    <mergeCell ref="A85:G85"/>
    <mergeCell ref="A75:H75"/>
    <mergeCell ref="A77:I77"/>
    <mergeCell ref="B78:G78"/>
    <mergeCell ref="B79:G79"/>
    <mergeCell ref="B80:G80"/>
    <mergeCell ref="B81:G81"/>
    <mergeCell ref="B92:G92"/>
    <mergeCell ref="B93:G93"/>
    <mergeCell ref="B94:G94"/>
    <mergeCell ref="A95:G95"/>
    <mergeCell ref="A96:I96"/>
    <mergeCell ref="A86:I86"/>
    <mergeCell ref="A87:I87"/>
    <mergeCell ref="A88:G88"/>
    <mergeCell ref="B89:G89"/>
    <mergeCell ref="B90:G90"/>
    <mergeCell ref="B91:G91"/>
    <mergeCell ref="B103:H103"/>
    <mergeCell ref="B104:H104"/>
    <mergeCell ref="A105:H105"/>
    <mergeCell ref="A106:I106"/>
    <mergeCell ref="A107:I107"/>
    <mergeCell ref="B108:G108"/>
    <mergeCell ref="A97:G97"/>
    <mergeCell ref="B98:G98"/>
    <mergeCell ref="A99:G99"/>
    <mergeCell ref="A100:I100"/>
    <mergeCell ref="A101:I101"/>
    <mergeCell ref="A102:H102"/>
    <mergeCell ref="B123:G123"/>
    <mergeCell ref="A124:G124"/>
    <mergeCell ref="A115:I115"/>
    <mergeCell ref="B116:G116"/>
    <mergeCell ref="B117:G117"/>
    <mergeCell ref="B118:G118"/>
    <mergeCell ref="B119:G119"/>
    <mergeCell ref="B120:G120"/>
    <mergeCell ref="B109:G109"/>
    <mergeCell ref="B110:G110"/>
    <mergeCell ref="B111:G111"/>
    <mergeCell ref="B112:G112"/>
    <mergeCell ref="A113:G113"/>
    <mergeCell ref="A114:I114"/>
    <mergeCell ref="A152:C152"/>
    <mergeCell ref="A151:B151"/>
    <mergeCell ref="A153:B153"/>
    <mergeCell ref="L92:O95"/>
    <mergeCell ref="B141:H141"/>
    <mergeCell ref="B142:H142"/>
    <mergeCell ref="B143:H143"/>
    <mergeCell ref="A144:H144"/>
    <mergeCell ref="A135:I135"/>
    <mergeCell ref="A136:H136"/>
    <mergeCell ref="B137:H137"/>
    <mergeCell ref="B138:H138"/>
    <mergeCell ref="B139:H139"/>
    <mergeCell ref="B140:H140"/>
    <mergeCell ref="B125:I125"/>
    <mergeCell ref="B126:G126"/>
    <mergeCell ref="B127:G127"/>
    <mergeCell ref="B129:G129"/>
    <mergeCell ref="B131:G131"/>
    <mergeCell ref="B133:G133"/>
    <mergeCell ref="J120:K122"/>
    <mergeCell ref="L120:L122"/>
    <mergeCell ref="B121:G121"/>
    <mergeCell ref="B122:G122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83"/>
  <sheetViews>
    <sheetView workbookViewId="0">
      <selection activeCell="M2" sqref="M2"/>
    </sheetView>
  </sheetViews>
  <sheetFormatPr defaultColWidth="14.42578125" defaultRowHeight="15" customHeight="1"/>
  <cols>
    <col min="1" max="1" width="9.7109375" customWidth="1"/>
    <col min="2" max="2" width="56.42578125" customWidth="1"/>
    <col min="3" max="3" width="11.140625" bestFit="1" customWidth="1"/>
    <col min="4" max="4" width="12.7109375" customWidth="1"/>
    <col min="5" max="5" width="12.5703125" hidden="1" customWidth="1"/>
    <col min="6" max="6" width="12.140625" hidden="1" customWidth="1"/>
    <col min="7" max="7" width="13.5703125" hidden="1" customWidth="1"/>
    <col min="8" max="8" width="9.140625" customWidth="1"/>
    <col min="9" max="9" width="17" customWidth="1"/>
    <col min="10" max="10" width="15.7109375" customWidth="1"/>
    <col min="11" max="11" width="15.5703125" customWidth="1"/>
    <col min="12" max="12" width="9.140625" customWidth="1"/>
    <col min="13" max="13" width="17.140625" customWidth="1"/>
    <col min="14" max="14" width="13.5703125" customWidth="1"/>
    <col min="15" max="25" width="8.7109375" customWidth="1"/>
  </cols>
  <sheetData>
    <row r="1" spans="1:11" ht="43.5" customHeight="1">
      <c r="A1" s="338" t="s">
        <v>203</v>
      </c>
      <c r="B1" s="339"/>
      <c r="C1" s="339"/>
      <c r="D1" s="339"/>
      <c r="E1" s="339"/>
      <c r="F1" s="339"/>
      <c r="G1" s="339"/>
      <c r="H1" s="339"/>
      <c r="I1" s="339"/>
      <c r="J1" s="339"/>
      <c r="K1" s="167"/>
    </row>
    <row r="2" spans="1:11" ht="54" customHeight="1">
      <c r="A2" s="3" t="s">
        <v>4</v>
      </c>
      <c r="B2" s="3" t="s">
        <v>7</v>
      </c>
      <c r="C2" s="3" t="s">
        <v>8</v>
      </c>
      <c r="D2" s="3" t="s">
        <v>297</v>
      </c>
      <c r="E2" s="110"/>
      <c r="F2" s="110"/>
      <c r="G2" s="110"/>
      <c r="H2" s="3" t="s">
        <v>223</v>
      </c>
      <c r="I2" s="3" t="s">
        <v>299</v>
      </c>
      <c r="J2" s="3" t="s">
        <v>204</v>
      </c>
      <c r="K2" s="3" t="s">
        <v>9</v>
      </c>
    </row>
    <row r="3" spans="1:11" ht="23.25" customHeight="1">
      <c r="A3" s="111">
        <v>1</v>
      </c>
      <c r="B3" s="118" t="s">
        <v>182</v>
      </c>
      <c r="C3" s="112" t="s">
        <v>180</v>
      </c>
      <c r="D3" s="159"/>
      <c r="E3" s="159"/>
      <c r="F3" s="159"/>
      <c r="G3" s="162"/>
      <c r="H3" s="113">
        <v>1</v>
      </c>
      <c r="I3" s="169">
        <f>H3*D3</f>
        <v>0</v>
      </c>
      <c r="J3" s="114" t="s">
        <v>16</v>
      </c>
      <c r="K3" s="163">
        <f>I3</f>
        <v>0</v>
      </c>
    </row>
    <row r="4" spans="1:11" s="19" customFormat="1" ht="115.5" customHeight="1">
      <c r="A4" s="114">
        <v>2</v>
      </c>
      <c r="B4" s="118" t="s">
        <v>183</v>
      </c>
      <c r="C4" s="112" t="s">
        <v>181</v>
      </c>
      <c r="D4" s="159"/>
      <c r="E4" s="159"/>
      <c r="F4" s="159"/>
      <c r="G4" s="162"/>
      <c r="H4" s="113">
        <v>3</v>
      </c>
      <c r="I4" s="169">
        <f>H4*D4</f>
        <v>0</v>
      </c>
      <c r="J4" s="114" t="s">
        <v>16</v>
      </c>
      <c r="K4" s="163">
        <f>I4</f>
        <v>0</v>
      </c>
    </row>
    <row r="5" spans="1:11" ht="29.25" customHeight="1">
      <c r="A5" s="111">
        <v>3</v>
      </c>
      <c r="B5" s="118" t="s">
        <v>254</v>
      </c>
      <c r="C5" s="112" t="s">
        <v>181</v>
      </c>
      <c r="D5" s="159"/>
      <c r="E5" s="159"/>
      <c r="F5" s="159"/>
      <c r="G5" s="162"/>
      <c r="H5" s="113">
        <v>3</v>
      </c>
      <c r="I5" s="169">
        <f t="shared" ref="I5:I54" si="0">H5*D5</f>
        <v>0</v>
      </c>
      <c r="J5" s="114" t="s">
        <v>16</v>
      </c>
      <c r="K5" s="163">
        <f>I5</f>
        <v>0</v>
      </c>
    </row>
    <row r="6" spans="1:11" ht="54.75" customHeight="1">
      <c r="A6" s="114">
        <v>4</v>
      </c>
      <c r="B6" s="118" t="s">
        <v>184</v>
      </c>
      <c r="C6" s="113" t="s">
        <v>24</v>
      </c>
      <c r="D6" s="159"/>
      <c r="E6" s="159"/>
      <c r="F6" s="159"/>
      <c r="G6" s="162"/>
      <c r="H6" s="113">
        <v>15</v>
      </c>
      <c r="I6" s="169">
        <f t="shared" si="0"/>
        <v>0</v>
      </c>
      <c r="J6" s="114" t="s">
        <v>16</v>
      </c>
      <c r="K6" s="163">
        <f>I6</f>
        <v>0</v>
      </c>
    </row>
    <row r="7" spans="1:11" s="147" customFormat="1" ht="24.95" customHeight="1">
      <c r="A7" s="111">
        <v>5</v>
      </c>
      <c r="B7" s="145" t="s">
        <v>219</v>
      </c>
      <c r="C7" s="123" t="s">
        <v>24</v>
      </c>
      <c r="D7" s="164"/>
      <c r="E7" s="164"/>
      <c r="F7" s="164"/>
      <c r="G7" s="162"/>
      <c r="H7" s="146">
        <v>10</v>
      </c>
      <c r="I7" s="169">
        <f t="shared" si="0"/>
        <v>0</v>
      </c>
      <c r="J7" s="123" t="s">
        <v>49</v>
      </c>
      <c r="K7" s="163">
        <f>I7/6</f>
        <v>0</v>
      </c>
    </row>
    <row r="8" spans="1:11" ht="29.25" customHeight="1">
      <c r="A8" s="114">
        <v>6</v>
      </c>
      <c r="B8" s="118" t="s">
        <v>244</v>
      </c>
      <c r="C8" s="112" t="s">
        <v>185</v>
      </c>
      <c r="D8" s="159"/>
      <c r="E8" s="159"/>
      <c r="F8" s="159"/>
      <c r="G8" s="162"/>
      <c r="H8" s="113">
        <v>4</v>
      </c>
      <c r="I8" s="169">
        <f t="shared" si="0"/>
        <v>0</v>
      </c>
      <c r="J8" s="114" t="s">
        <v>16</v>
      </c>
      <c r="K8" s="163">
        <f>I8</f>
        <v>0</v>
      </c>
    </row>
    <row r="9" spans="1:11" ht="24.95" customHeight="1">
      <c r="A9" s="111">
        <v>7</v>
      </c>
      <c r="B9" s="118" t="s">
        <v>186</v>
      </c>
      <c r="C9" s="112" t="s">
        <v>185</v>
      </c>
      <c r="D9" s="159"/>
      <c r="E9" s="159"/>
      <c r="F9" s="159"/>
      <c r="G9" s="162"/>
      <c r="H9" s="113">
        <v>2</v>
      </c>
      <c r="I9" s="169">
        <f t="shared" si="0"/>
        <v>0</v>
      </c>
      <c r="J9" s="114" t="s">
        <v>16</v>
      </c>
      <c r="K9" s="163">
        <f>I9</f>
        <v>0</v>
      </c>
    </row>
    <row r="10" spans="1:11" s="147" customFormat="1" ht="31.5" customHeight="1">
      <c r="A10" s="114">
        <v>8</v>
      </c>
      <c r="B10" s="145" t="s">
        <v>220</v>
      </c>
      <c r="C10" s="123" t="s">
        <v>24</v>
      </c>
      <c r="D10" s="164"/>
      <c r="E10" s="164"/>
      <c r="F10" s="164"/>
      <c r="G10" s="162"/>
      <c r="H10" s="146">
        <v>1</v>
      </c>
      <c r="I10" s="169">
        <f t="shared" si="0"/>
        <v>0</v>
      </c>
      <c r="J10" s="123" t="s">
        <v>39</v>
      </c>
      <c r="K10" s="163">
        <f>I10/3</f>
        <v>0</v>
      </c>
    </row>
    <row r="11" spans="1:11" ht="24.95" customHeight="1">
      <c r="A11" s="111">
        <v>9</v>
      </c>
      <c r="B11" s="118" t="s">
        <v>245</v>
      </c>
      <c r="C11" s="112" t="s">
        <v>181</v>
      </c>
      <c r="D11" s="159"/>
      <c r="E11" s="159"/>
      <c r="F11" s="159"/>
      <c r="G11" s="162"/>
      <c r="H11" s="113">
        <v>1</v>
      </c>
      <c r="I11" s="169">
        <f t="shared" si="0"/>
        <v>0</v>
      </c>
      <c r="J11" s="114" t="s">
        <v>16</v>
      </c>
      <c r="K11" s="163">
        <f>I11</f>
        <v>0</v>
      </c>
    </row>
    <row r="12" spans="1:11" ht="55.5" customHeight="1">
      <c r="A12" s="114">
        <v>10</v>
      </c>
      <c r="B12" s="118" t="s">
        <v>187</v>
      </c>
      <c r="C12" s="112" t="s">
        <v>185</v>
      </c>
      <c r="D12" s="159"/>
      <c r="E12" s="159"/>
      <c r="F12" s="159"/>
      <c r="G12" s="162"/>
      <c r="H12" s="113">
        <v>4</v>
      </c>
      <c r="I12" s="169">
        <f t="shared" si="0"/>
        <v>0</v>
      </c>
      <c r="J12" s="114" t="s">
        <v>16</v>
      </c>
      <c r="K12" s="163">
        <f t="shared" ref="K12:K17" si="1">I12</f>
        <v>0</v>
      </c>
    </row>
    <row r="13" spans="1:11" s="147" customFormat="1" ht="24.95" customHeight="1">
      <c r="A13" s="111">
        <v>11</v>
      </c>
      <c r="B13" s="145" t="s">
        <v>221</v>
      </c>
      <c r="C13" s="123" t="s">
        <v>24</v>
      </c>
      <c r="D13" s="164"/>
      <c r="E13" s="164"/>
      <c r="F13" s="164"/>
      <c r="G13" s="162"/>
      <c r="H13" s="146">
        <v>5</v>
      </c>
      <c r="I13" s="169">
        <f t="shared" si="0"/>
        <v>0</v>
      </c>
      <c r="J13" s="123" t="s">
        <v>39</v>
      </c>
      <c r="K13" s="163">
        <f>I13/3</f>
        <v>0</v>
      </c>
    </row>
    <row r="14" spans="1:11" ht="33.75" customHeight="1">
      <c r="A14" s="114">
        <v>12</v>
      </c>
      <c r="B14" s="118" t="s">
        <v>246</v>
      </c>
      <c r="C14" s="112" t="s">
        <v>24</v>
      </c>
      <c r="D14" s="159"/>
      <c r="E14" s="159"/>
      <c r="F14" s="159"/>
      <c r="G14" s="162"/>
      <c r="H14" s="113">
        <v>1</v>
      </c>
      <c r="I14" s="169">
        <f t="shared" si="0"/>
        <v>0</v>
      </c>
      <c r="J14" s="182" t="s">
        <v>16</v>
      </c>
      <c r="K14" s="163">
        <f t="shared" si="1"/>
        <v>0</v>
      </c>
    </row>
    <row r="15" spans="1:11" ht="30.75" customHeight="1">
      <c r="A15" s="111">
        <v>13</v>
      </c>
      <c r="B15" s="118" t="s">
        <v>188</v>
      </c>
      <c r="C15" s="112" t="s">
        <v>24</v>
      </c>
      <c r="D15" s="159"/>
      <c r="E15" s="159"/>
      <c r="F15" s="159"/>
      <c r="G15" s="162"/>
      <c r="H15" s="113">
        <v>3</v>
      </c>
      <c r="I15" s="169">
        <f t="shared" si="0"/>
        <v>0</v>
      </c>
      <c r="J15" s="114" t="s">
        <v>16</v>
      </c>
      <c r="K15" s="163">
        <f t="shared" si="1"/>
        <v>0</v>
      </c>
    </row>
    <row r="16" spans="1:11" ht="20.100000000000001" customHeight="1">
      <c r="A16" s="114">
        <v>14</v>
      </c>
      <c r="B16" s="118" t="s">
        <v>232</v>
      </c>
      <c r="C16" s="112" t="s">
        <v>24</v>
      </c>
      <c r="D16" s="165"/>
      <c r="E16" s="165"/>
      <c r="F16" s="165"/>
      <c r="G16" s="162"/>
      <c r="H16" s="113">
        <v>8</v>
      </c>
      <c r="I16" s="169">
        <f t="shared" si="0"/>
        <v>0</v>
      </c>
      <c r="J16" s="114" t="s">
        <v>16</v>
      </c>
      <c r="K16" s="163">
        <f t="shared" si="1"/>
        <v>0</v>
      </c>
    </row>
    <row r="17" spans="1:11" ht="33" customHeight="1">
      <c r="A17" s="111">
        <v>15</v>
      </c>
      <c r="B17" s="118" t="s">
        <v>247</v>
      </c>
      <c r="C17" s="112" t="s">
        <v>24</v>
      </c>
      <c r="D17" s="159"/>
      <c r="E17" s="159"/>
      <c r="F17" s="159"/>
      <c r="G17" s="162"/>
      <c r="H17" s="113">
        <v>2</v>
      </c>
      <c r="I17" s="169">
        <f t="shared" si="0"/>
        <v>0</v>
      </c>
      <c r="J17" s="114" t="s">
        <v>16</v>
      </c>
      <c r="K17" s="163">
        <f t="shared" si="1"/>
        <v>0</v>
      </c>
    </row>
    <row r="18" spans="1:11" s="121" customFormat="1" ht="24.95" customHeight="1">
      <c r="A18" s="114">
        <v>16</v>
      </c>
      <c r="B18" s="118" t="s">
        <v>201</v>
      </c>
      <c r="C18" s="112" t="s">
        <v>24</v>
      </c>
      <c r="D18" s="159"/>
      <c r="E18" s="159"/>
      <c r="F18" s="159"/>
      <c r="G18" s="162"/>
      <c r="H18" s="113">
        <v>10</v>
      </c>
      <c r="I18" s="169">
        <f t="shared" si="0"/>
        <v>0</v>
      </c>
      <c r="J18" s="116" t="s">
        <v>39</v>
      </c>
      <c r="K18" s="163">
        <f>I18/3</f>
        <v>0</v>
      </c>
    </row>
    <row r="19" spans="1:11" s="147" customFormat="1" ht="24.95" customHeight="1">
      <c r="A19" s="111">
        <v>17</v>
      </c>
      <c r="B19" s="145" t="s">
        <v>266</v>
      </c>
      <c r="C19" s="123" t="s">
        <v>24</v>
      </c>
      <c r="D19" s="164"/>
      <c r="E19" s="164"/>
      <c r="F19" s="164"/>
      <c r="G19" s="162"/>
      <c r="H19" s="146">
        <v>5</v>
      </c>
      <c r="I19" s="169">
        <f t="shared" si="0"/>
        <v>0</v>
      </c>
      <c r="J19" s="123" t="s">
        <v>39</v>
      </c>
      <c r="K19" s="163">
        <f>I19/3</f>
        <v>0</v>
      </c>
    </row>
    <row r="20" spans="1:11" ht="45.75" customHeight="1">
      <c r="A20" s="114">
        <v>18</v>
      </c>
      <c r="B20" s="118" t="s">
        <v>189</v>
      </c>
      <c r="C20" s="112" t="s">
        <v>190</v>
      </c>
      <c r="D20" s="159"/>
      <c r="E20" s="159"/>
      <c r="F20" s="159"/>
      <c r="G20" s="162"/>
      <c r="H20" s="113">
        <v>10</v>
      </c>
      <c r="I20" s="169">
        <f t="shared" si="0"/>
        <v>0</v>
      </c>
      <c r="J20" s="114" t="s">
        <v>16</v>
      </c>
      <c r="K20" s="163">
        <f>I20</f>
        <v>0</v>
      </c>
    </row>
    <row r="21" spans="1:11" ht="20.100000000000001" customHeight="1">
      <c r="A21" s="111">
        <v>19</v>
      </c>
      <c r="B21" s="118" t="s">
        <v>255</v>
      </c>
      <c r="C21" s="112" t="s">
        <v>24</v>
      </c>
      <c r="D21" s="159"/>
      <c r="E21" s="159"/>
      <c r="F21" s="159"/>
      <c r="G21" s="162"/>
      <c r="H21" s="113">
        <v>5</v>
      </c>
      <c r="I21" s="169">
        <f t="shared" si="0"/>
        <v>0</v>
      </c>
      <c r="J21" s="114" t="s">
        <v>16</v>
      </c>
      <c r="K21" s="163">
        <f>I21</f>
        <v>0</v>
      </c>
    </row>
    <row r="22" spans="1:11" ht="24.95" customHeight="1">
      <c r="A22" s="114">
        <v>20</v>
      </c>
      <c r="B22" s="115" t="s">
        <v>263</v>
      </c>
      <c r="C22" s="112" t="s">
        <v>24</v>
      </c>
      <c r="D22" s="159"/>
      <c r="E22" s="159"/>
      <c r="F22" s="159"/>
      <c r="G22" s="162"/>
      <c r="H22" s="113">
        <v>4</v>
      </c>
      <c r="I22" s="169">
        <f t="shared" si="0"/>
        <v>0</v>
      </c>
      <c r="J22" s="112" t="s">
        <v>16</v>
      </c>
      <c r="K22" s="163">
        <f>I22</f>
        <v>0</v>
      </c>
    </row>
    <row r="23" spans="1:11" ht="31.5" customHeight="1">
      <c r="A23" s="111">
        <v>21</v>
      </c>
      <c r="B23" s="118" t="s">
        <v>256</v>
      </c>
      <c r="C23" s="112" t="s">
        <v>24</v>
      </c>
      <c r="D23" s="159"/>
      <c r="E23" s="159"/>
      <c r="F23" s="159"/>
      <c r="G23" s="162"/>
      <c r="H23" s="113">
        <v>18</v>
      </c>
      <c r="I23" s="169">
        <f t="shared" si="0"/>
        <v>0</v>
      </c>
      <c r="J23" s="116" t="s">
        <v>16</v>
      </c>
      <c r="K23" s="163">
        <f>I23</f>
        <v>0</v>
      </c>
    </row>
    <row r="24" spans="1:11" ht="20.100000000000001" customHeight="1">
      <c r="A24" s="114">
        <v>22</v>
      </c>
      <c r="B24" s="122" t="s">
        <v>287</v>
      </c>
      <c r="C24" s="112" t="s">
        <v>181</v>
      </c>
      <c r="D24" s="159"/>
      <c r="E24" s="159"/>
      <c r="F24" s="166"/>
      <c r="G24" s="162"/>
      <c r="H24" s="113">
        <v>1</v>
      </c>
      <c r="I24" s="169">
        <f t="shared" si="0"/>
        <v>0</v>
      </c>
      <c r="J24" s="114" t="s">
        <v>16</v>
      </c>
      <c r="K24" s="163">
        <f>H24*I24</f>
        <v>0</v>
      </c>
    </row>
    <row r="25" spans="1:11" ht="20.100000000000001" customHeight="1">
      <c r="A25" s="111">
        <v>23</v>
      </c>
      <c r="B25" s="118" t="s">
        <v>253</v>
      </c>
      <c r="C25" s="112" t="s">
        <v>24</v>
      </c>
      <c r="D25" s="159"/>
      <c r="E25" s="159"/>
      <c r="F25" s="159"/>
      <c r="G25" s="162"/>
      <c r="H25" s="113">
        <v>12</v>
      </c>
      <c r="I25" s="169">
        <f t="shared" si="0"/>
        <v>0</v>
      </c>
      <c r="J25" s="114" t="s">
        <v>16</v>
      </c>
      <c r="K25" s="163">
        <f>I25</f>
        <v>0</v>
      </c>
    </row>
    <row r="26" spans="1:11" s="147" customFormat="1" ht="33.75" customHeight="1">
      <c r="A26" s="114">
        <v>24</v>
      </c>
      <c r="B26" s="145" t="s">
        <v>262</v>
      </c>
      <c r="C26" s="123" t="s">
        <v>24</v>
      </c>
      <c r="D26" s="164"/>
      <c r="E26" s="164"/>
      <c r="F26" s="164"/>
      <c r="G26" s="162"/>
      <c r="H26" s="146">
        <v>20</v>
      </c>
      <c r="I26" s="169">
        <f t="shared" si="0"/>
        <v>0</v>
      </c>
      <c r="J26" s="123" t="s">
        <v>16</v>
      </c>
      <c r="K26" s="163">
        <f>I26</f>
        <v>0</v>
      </c>
    </row>
    <row r="27" spans="1:11" s="147" customFormat="1" ht="37.5" customHeight="1">
      <c r="A27" s="111">
        <v>25</v>
      </c>
      <c r="B27" s="145" t="s">
        <v>272</v>
      </c>
      <c r="C27" s="123" t="s">
        <v>24</v>
      </c>
      <c r="D27" s="164"/>
      <c r="E27" s="164"/>
      <c r="F27" s="164"/>
      <c r="G27" s="162"/>
      <c r="H27" s="146">
        <v>2</v>
      </c>
      <c r="I27" s="169">
        <f t="shared" si="0"/>
        <v>0</v>
      </c>
      <c r="J27" s="123" t="s">
        <v>49</v>
      </c>
      <c r="K27" s="163">
        <f>I27/6</f>
        <v>0</v>
      </c>
    </row>
    <row r="28" spans="1:11" s="147" customFormat="1" ht="29.25" customHeight="1">
      <c r="A28" s="114">
        <v>26</v>
      </c>
      <c r="B28" s="145" t="s">
        <v>218</v>
      </c>
      <c r="C28" s="123" t="s">
        <v>181</v>
      </c>
      <c r="D28" s="164"/>
      <c r="E28" s="164"/>
      <c r="F28" s="164"/>
      <c r="G28" s="162"/>
      <c r="H28" s="146">
        <v>2</v>
      </c>
      <c r="I28" s="169">
        <f t="shared" si="0"/>
        <v>0</v>
      </c>
      <c r="J28" s="123" t="s">
        <v>16</v>
      </c>
      <c r="K28" s="163">
        <f>I28</f>
        <v>0</v>
      </c>
    </row>
    <row r="29" spans="1:11" s="147" customFormat="1" ht="24.95" customHeight="1">
      <c r="A29" s="111">
        <v>27</v>
      </c>
      <c r="B29" s="145" t="s">
        <v>273</v>
      </c>
      <c r="C29" s="123" t="s">
        <v>24</v>
      </c>
      <c r="D29" s="164"/>
      <c r="E29" s="164"/>
      <c r="F29" s="164"/>
      <c r="G29" s="162"/>
      <c r="H29" s="146">
        <v>3</v>
      </c>
      <c r="I29" s="169">
        <f t="shared" si="0"/>
        <v>0</v>
      </c>
      <c r="J29" s="123" t="s">
        <v>49</v>
      </c>
      <c r="K29" s="163">
        <f>I29/6</f>
        <v>0</v>
      </c>
    </row>
    <row r="30" spans="1:11" s="121" customFormat="1" ht="30.75" customHeight="1">
      <c r="A30" s="114">
        <v>28</v>
      </c>
      <c r="B30" s="118" t="s">
        <v>259</v>
      </c>
      <c r="C30" s="112" t="s">
        <v>24</v>
      </c>
      <c r="D30" s="159"/>
      <c r="E30" s="159"/>
      <c r="F30" s="159"/>
      <c r="G30" s="162"/>
      <c r="H30" s="113">
        <v>30</v>
      </c>
      <c r="I30" s="169">
        <f t="shared" si="0"/>
        <v>0</v>
      </c>
      <c r="J30" s="116" t="s">
        <v>16</v>
      </c>
      <c r="K30" s="163">
        <f t="shared" ref="K30:K35" si="2">I30</f>
        <v>0</v>
      </c>
    </row>
    <row r="31" spans="1:11" ht="31.5" customHeight="1">
      <c r="A31" s="111">
        <v>29</v>
      </c>
      <c r="B31" s="118" t="s">
        <v>249</v>
      </c>
      <c r="C31" s="112" t="s">
        <v>196</v>
      </c>
      <c r="D31" s="164"/>
      <c r="E31" s="164"/>
      <c r="F31" s="164"/>
      <c r="G31" s="162"/>
      <c r="H31" s="113">
        <v>23</v>
      </c>
      <c r="I31" s="169">
        <f t="shared" si="0"/>
        <v>0</v>
      </c>
      <c r="J31" s="114" t="s">
        <v>16</v>
      </c>
      <c r="K31" s="163">
        <f t="shared" si="2"/>
        <v>0</v>
      </c>
    </row>
    <row r="32" spans="1:11" ht="24.95" customHeight="1">
      <c r="A32" s="114">
        <v>30</v>
      </c>
      <c r="B32" s="122" t="s">
        <v>248</v>
      </c>
      <c r="C32" s="123" t="s">
        <v>196</v>
      </c>
      <c r="D32" s="164"/>
      <c r="E32" s="164"/>
      <c r="F32" s="164"/>
      <c r="G32" s="162"/>
      <c r="H32" s="113">
        <v>34</v>
      </c>
      <c r="I32" s="169">
        <f t="shared" si="0"/>
        <v>0</v>
      </c>
      <c r="J32" s="114" t="s">
        <v>16</v>
      </c>
      <c r="K32" s="163">
        <f t="shared" si="2"/>
        <v>0</v>
      </c>
    </row>
    <row r="33" spans="1:13" ht="24.95" customHeight="1">
      <c r="A33" s="111">
        <v>31</v>
      </c>
      <c r="B33" s="118" t="s">
        <v>191</v>
      </c>
      <c r="C33" s="112" t="s">
        <v>24</v>
      </c>
      <c r="D33" s="159"/>
      <c r="E33" s="159"/>
      <c r="F33" s="159"/>
      <c r="G33" s="162"/>
      <c r="H33" s="113">
        <v>12</v>
      </c>
      <c r="I33" s="169">
        <f t="shared" si="0"/>
        <v>0</v>
      </c>
      <c r="J33" s="114" t="s">
        <v>16</v>
      </c>
      <c r="K33" s="163">
        <f t="shared" si="2"/>
        <v>0</v>
      </c>
    </row>
    <row r="34" spans="1:13" ht="24.95" customHeight="1">
      <c r="A34" s="114">
        <v>32</v>
      </c>
      <c r="B34" s="118" t="s">
        <v>250</v>
      </c>
      <c r="C34" s="112" t="s">
        <v>181</v>
      </c>
      <c r="D34" s="159"/>
      <c r="E34" s="159"/>
      <c r="F34" s="159"/>
      <c r="G34" s="162"/>
      <c r="H34" s="113">
        <v>60</v>
      </c>
      <c r="I34" s="169">
        <f t="shared" si="0"/>
        <v>0</v>
      </c>
      <c r="J34" s="114" t="s">
        <v>16</v>
      </c>
      <c r="K34" s="163">
        <f t="shared" si="2"/>
        <v>0</v>
      </c>
    </row>
    <row r="35" spans="1:13" s="107" customFormat="1" ht="24.95" customHeight="1">
      <c r="A35" s="111">
        <v>33</v>
      </c>
      <c r="B35" s="118" t="s">
        <v>251</v>
      </c>
      <c r="C35" s="112" t="s">
        <v>252</v>
      </c>
      <c r="D35" s="159"/>
      <c r="E35" s="159"/>
      <c r="F35" s="159"/>
      <c r="G35" s="162"/>
      <c r="H35" s="113">
        <v>100</v>
      </c>
      <c r="I35" s="169">
        <f t="shared" si="0"/>
        <v>0</v>
      </c>
      <c r="J35" s="114" t="s">
        <v>16</v>
      </c>
      <c r="K35" s="163">
        <f t="shared" si="2"/>
        <v>0</v>
      </c>
      <c r="M35" s="139"/>
    </row>
    <row r="36" spans="1:13" s="147" customFormat="1" ht="28.5" customHeight="1">
      <c r="A36" s="114">
        <v>34</v>
      </c>
      <c r="B36" s="145" t="s">
        <v>265</v>
      </c>
      <c r="C36" s="123" t="s">
        <v>24</v>
      </c>
      <c r="D36" s="164"/>
      <c r="E36" s="164"/>
      <c r="F36" s="164"/>
      <c r="G36" s="162"/>
      <c r="H36" s="146">
        <v>10</v>
      </c>
      <c r="I36" s="169">
        <f t="shared" si="0"/>
        <v>0</v>
      </c>
      <c r="J36" s="123" t="s">
        <v>39</v>
      </c>
      <c r="K36" s="163">
        <f>I36/3</f>
        <v>0</v>
      </c>
    </row>
    <row r="37" spans="1:13" s="107" customFormat="1" ht="24.95" customHeight="1">
      <c r="A37" s="111">
        <v>35</v>
      </c>
      <c r="B37" s="118" t="s">
        <v>257</v>
      </c>
      <c r="C37" s="112" t="s">
        <v>24</v>
      </c>
      <c r="D37" s="159"/>
      <c r="E37" s="159"/>
      <c r="F37" s="159"/>
      <c r="G37" s="162"/>
      <c r="H37" s="113">
        <v>28</v>
      </c>
      <c r="I37" s="169">
        <f t="shared" si="0"/>
        <v>0</v>
      </c>
      <c r="J37" s="114" t="s">
        <v>16</v>
      </c>
      <c r="K37" s="163">
        <f t="shared" ref="K37:K47" si="3">I37</f>
        <v>0</v>
      </c>
    </row>
    <row r="38" spans="1:13" s="107" customFormat="1" ht="24.95" customHeight="1">
      <c r="A38" s="114">
        <v>36</v>
      </c>
      <c r="B38" s="118" t="s">
        <v>258</v>
      </c>
      <c r="C38" s="112" t="s">
        <v>24</v>
      </c>
      <c r="D38" s="159"/>
      <c r="E38" s="159"/>
      <c r="F38" s="159"/>
      <c r="G38" s="162"/>
      <c r="H38" s="113">
        <v>40</v>
      </c>
      <c r="I38" s="169">
        <f t="shared" si="0"/>
        <v>0</v>
      </c>
      <c r="J38" s="114" t="s">
        <v>16</v>
      </c>
      <c r="K38" s="163">
        <f t="shared" si="3"/>
        <v>0</v>
      </c>
    </row>
    <row r="39" spans="1:13" s="107" customFormat="1" ht="28.5" customHeight="1">
      <c r="A39" s="111">
        <v>37</v>
      </c>
      <c r="B39" s="118" t="s">
        <v>192</v>
      </c>
      <c r="C39" s="112" t="s">
        <v>24</v>
      </c>
      <c r="D39" s="159"/>
      <c r="E39" s="159"/>
      <c r="F39" s="159"/>
      <c r="G39" s="162"/>
      <c r="H39" s="113">
        <v>1</v>
      </c>
      <c r="I39" s="169">
        <f t="shared" si="0"/>
        <v>0</v>
      </c>
      <c r="J39" s="114" t="s">
        <v>16</v>
      </c>
      <c r="K39" s="163">
        <f t="shared" si="3"/>
        <v>0</v>
      </c>
    </row>
    <row r="40" spans="1:13" s="147" customFormat="1" ht="24.95" customHeight="1">
      <c r="A40" s="114">
        <v>38</v>
      </c>
      <c r="B40" s="145" t="s">
        <v>214</v>
      </c>
      <c r="C40" s="123" t="s">
        <v>24</v>
      </c>
      <c r="D40" s="164"/>
      <c r="E40" s="164"/>
      <c r="F40" s="164"/>
      <c r="G40" s="162"/>
      <c r="H40" s="146">
        <v>4</v>
      </c>
      <c r="I40" s="169">
        <f t="shared" si="0"/>
        <v>0</v>
      </c>
      <c r="J40" s="123" t="s">
        <v>16</v>
      </c>
      <c r="K40" s="163">
        <f t="shared" si="3"/>
        <v>0</v>
      </c>
    </row>
    <row r="41" spans="1:13" s="147" customFormat="1" ht="24.95" customHeight="1">
      <c r="A41" s="111">
        <v>39</v>
      </c>
      <c r="B41" s="145" t="s">
        <v>215</v>
      </c>
      <c r="C41" s="123" t="s">
        <v>24</v>
      </c>
      <c r="D41" s="164"/>
      <c r="E41" s="164"/>
      <c r="F41" s="164"/>
      <c r="G41" s="162"/>
      <c r="H41" s="146">
        <v>12</v>
      </c>
      <c r="I41" s="169">
        <f t="shared" si="0"/>
        <v>0</v>
      </c>
      <c r="J41" s="123" t="s">
        <v>16</v>
      </c>
      <c r="K41" s="163">
        <f t="shared" si="3"/>
        <v>0</v>
      </c>
    </row>
    <row r="42" spans="1:13" s="107" customFormat="1" ht="24.95" customHeight="1">
      <c r="A42" s="114">
        <v>40</v>
      </c>
      <c r="B42" s="118" t="s">
        <v>193</v>
      </c>
      <c r="C42" s="112" t="s">
        <v>190</v>
      </c>
      <c r="D42" s="159"/>
      <c r="E42" s="159"/>
      <c r="F42" s="159"/>
      <c r="G42" s="162"/>
      <c r="H42" s="113">
        <v>7</v>
      </c>
      <c r="I42" s="169">
        <f t="shared" si="0"/>
        <v>0</v>
      </c>
      <c r="J42" s="116" t="s">
        <v>16</v>
      </c>
      <c r="K42" s="163">
        <f t="shared" si="3"/>
        <v>0</v>
      </c>
    </row>
    <row r="43" spans="1:13" s="107" customFormat="1" ht="24.95" customHeight="1">
      <c r="A43" s="111">
        <v>41</v>
      </c>
      <c r="B43" s="118" t="s">
        <v>194</v>
      </c>
      <c r="C43" s="112" t="s">
        <v>24</v>
      </c>
      <c r="D43" s="159"/>
      <c r="E43" s="159"/>
      <c r="F43" s="159"/>
      <c r="G43" s="162"/>
      <c r="H43" s="113">
        <v>1</v>
      </c>
      <c r="I43" s="169">
        <f t="shared" si="0"/>
        <v>0</v>
      </c>
      <c r="J43" s="116" t="s">
        <v>16</v>
      </c>
      <c r="K43" s="163">
        <f t="shared" si="3"/>
        <v>0</v>
      </c>
    </row>
    <row r="44" spans="1:13" s="107" customFormat="1" ht="24.95" customHeight="1">
      <c r="A44" s="114">
        <v>42</v>
      </c>
      <c r="B44" s="118" t="s">
        <v>195</v>
      </c>
      <c r="C44" s="112" t="s">
        <v>196</v>
      </c>
      <c r="D44" s="159"/>
      <c r="E44" s="159"/>
      <c r="F44" s="159"/>
      <c r="G44" s="162"/>
      <c r="H44" s="113">
        <v>2</v>
      </c>
      <c r="I44" s="169">
        <f t="shared" si="0"/>
        <v>0</v>
      </c>
      <c r="J44" s="116" t="s">
        <v>16</v>
      </c>
      <c r="K44" s="163">
        <f t="shared" si="3"/>
        <v>0</v>
      </c>
    </row>
    <row r="45" spans="1:13" s="107" customFormat="1" ht="24.95" customHeight="1">
      <c r="A45" s="111">
        <v>43</v>
      </c>
      <c r="B45" s="118" t="s">
        <v>197</v>
      </c>
      <c r="C45" s="112" t="s">
        <v>196</v>
      </c>
      <c r="D45" s="159"/>
      <c r="E45" s="159"/>
      <c r="F45" s="159"/>
      <c r="G45" s="162"/>
      <c r="H45" s="113">
        <v>5</v>
      </c>
      <c r="I45" s="169">
        <f t="shared" si="0"/>
        <v>0</v>
      </c>
      <c r="J45" s="116" t="s">
        <v>16</v>
      </c>
      <c r="K45" s="163">
        <f t="shared" si="3"/>
        <v>0</v>
      </c>
    </row>
    <row r="46" spans="1:13" s="107" customFormat="1" ht="43.5" customHeight="1">
      <c r="A46" s="114">
        <v>44</v>
      </c>
      <c r="B46" s="118" t="s">
        <v>198</v>
      </c>
      <c r="C46" s="112" t="s">
        <v>196</v>
      </c>
      <c r="D46" s="159"/>
      <c r="E46" s="159"/>
      <c r="F46" s="159"/>
      <c r="G46" s="162"/>
      <c r="H46" s="113">
        <v>6</v>
      </c>
      <c r="I46" s="169">
        <f t="shared" si="0"/>
        <v>0</v>
      </c>
      <c r="J46" s="116" t="s">
        <v>16</v>
      </c>
      <c r="K46" s="163">
        <f t="shared" si="3"/>
        <v>0</v>
      </c>
    </row>
    <row r="47" spans="1:13" s="107" customFormat="1" ht="24.95" customHeight="1">
      <c r="A47" s="111">
        <v>45</v>
      </c>
      <c r="B47" s="118" t="s">
        <v>199</v>
      </c>
      <c r="C47" s="112" t="s">
        <v>24</v>
      </c>
      <c r="D47" s="159"/>
      <c r="E47" s="159"/>
      <c r="F47" s="159"/>
      <c r="G47" s="162"/>
      <c r="H47" s="113">
        <v>6</v>
      </c>
      <c r="I47" s="169">
        <f t="shared" si="0"/>
        <v>0</v>
      </c>
      <c r="J47" s="116" t="s">
        <v>16</v>
      </c>
      <c r="K47" s="163">
        <f t="shared" si="3"/>
        <v>0</v>
      </c>
    </row>
    <row r="48" spans="1:13" ht="24.95" customHeight="1">
      <c r="A48" s="114">
        <v>46</v>
      </c>
      <c r="B48" s="118" t="s">
        <v>202</v>
      </c>
      <c r="C48" s="112" t="s">
        <v>24</v>
      </c>
      <c r="D48" s="159"/>
      <c r="E48" s="159"/>
      <c r="F48" s="159"/>
      <c r="G48" s="162"/>
      <c r="H48" s="113">
        <v>1</v>
      </c>
      <c r="I48" s="169">
        <f t="shared" si="0"/>
        <v>0</v>
      </c>
      <c r="J48" s="116" t="s">
        <v>39</v>
      </c>
      <c r="K48" s="163">
        <f>I48/3</f>
        <v>0</v>
      </c>
    </row>
    <row r="49" spans="1:24" s="107" customFormat="1" ht="24.95" customHeight="1">
      <c r="A49" s="111">
        <v>47</v>
      </c>
      <c r="B49" s="115" t="s">
        <v>267</v>
      </c>
      <c r="C49" s="112" t="s">
        <v>24</v>
      </c>
      <c r="D49" s="159"/>
      <c r="E49" s="159"/>
      <c r="F49" s="159"/>
      <c r="G49" s="162"/>
      <c r="H49" s="113">
        <v>4</v>
      </c>
      <c r="I49" s="169">
        <f t="shared" si="0"/>
        <v>0</v>
      </c>
      <c r="J49" s="112" t="s">
        <v>39</v>
      </c>
      <c r="K49" s="163">
        <f>I49/3</f>
        <v>0</v>
      </c>
    </row>
    <row r="50" spans="1:24" s="107" customFormat="1" ht="24.95" customHeight="1">
      <c r="A50" s="114">
        <v>48</v>
      </c>
      <c r="B50" s="118" t="s">
        <v>200</v>
      </c>
      <c r="C50" s="112" t="s">
        <v>24</v>
      </c>
      <c r="D50" s="159"/>
      <c r="E50" s="159"/>
      <c r="F50" s="159"/>
      <c r="G50" s="162"/>
      <c r="H50" s="113">
        <v>52</v>
      </c>
      <c r="I50" s="169">
        <f t="shared" si="0"/>
        <v>0</v>
      </c>
      <c r="J50" s="116" t="s">
        <v>16</v>
      </c>
      <c r="K50" s="163">
        <f>I50</f>
        <v>0</v>
      </c>
    </row>
    <row r="51" spans="1:24" ht="30" customHeight="1">
      <c r="A51" s="111">
        <v>49</v>
      </c>
      <c r="B51" s="115" t="s">
        <v>270</v>
      </c>
      <c r="C51" s="112" t="s">
        <v>24</v>
      </c>
      <c r="D51" s="159"/>
      <c r="E51" s="159"/>
      <c r="F51" s="159"/>
      <c r="G51" s="162"/>
      <c r="H51" s="113">
        <v>3</v>
      </c>
      <c r="I51" s="169">
        <f t="shared" si="0"/>
        <v>0</v>
      </c>
      <c r="J51" s="112" t="s">
        <v>39</v>
      </c>
      <c r="K51" s="163">
        <f>I51/3</f>
        <v>0</v>
      </c>
    </row>
    <row r="52" spans="1:24" ht="24.95" customHeight="1">
      <c r="A52" s="114">
        <v>50</v>
      </c>
      <c r="B52" s="115" t="s">
        <v>216</v>
      </c>
      <c r="C52" s="111" t="s">
        <v>24</v>
      </c>
      <c r="D52" s="159"/>
      <c r="E52" s="159"/>
      <c r="F52" s="159"/>
      <c r="G52" s="162"/>
      <c r="H52" s="113">
        <v>2</v>
      </c>
      <c r="I52" s="169">
        <f t="shared" si="0"/>
        <v>0</v>
      </c>
      <c r="J52" s="112" t="s">
        <v>39</v>
      </c>
      <c r="K52" s="163">
        <f>I52/3</f>
        <v>0</v>
      </c>
    </row>
    <row r="53" spans="1:24" ht="44.25" customHeight="1">
      <c r="A53" s="111">
        <v>51</v>
      </c>
      <c r="B53" s="115" t="s">
        <v>271</v>
      </c>
      <c r="C53" s="112" t="s">
        <v>24</v>
      </c>
      <c r="D53" s="159"/>
      <c r="E53" s="159"/>
      <c r="F53" s="159"/>
      <c r="G53" s="162"/>
      <c r="H53" s="113">
        <v>10</v>
      </c>
      <c r="I53" s="169">
        <f t="shared" si="0"/>
        <v>0</v>
      </c>
      <c r="J53" s="112" t="s">
        <v>16</v>
      </c>
      <c r="K53" s="163">
        <f>I53</f>
        <v>0</v>
      </c>
    </row>
    <row r="54" spans="1:24" ht="32.25" customHeight="1">
      <c r="A54" s="114">
        <v>52</v>
      </c>
      <c r="B54" s="115" t="s">
        <v>217</v>
      </c>
      <c r="C54" s="112" t="s">
        <v>24</v>
      </c>
      <c r="D54" s="159"/>
      <c r="E54" s="159"/>
      <c r="F54" s="159"/>
      <c r="G54" s="162"/>
      <c r="H54" s="113">
        <v>3</v>
      </c>
      <c r="I54" s="169">
        <f t="shared" si="0"/>
        <v>0</v>
      </c>
      <c r="J54" s="112" t="s">
        <v>39</v>
      </c>
      <c r="K54" s="163">
        <f>I54/3</f>
        <v>0</v>
      </c>
    </row>
    <row r="55" spans="1:24" s="149" customFormat="1" ht="33.75" customHeight="1">
      <c r="A55" s="340" t="s">
        <v>276</v>
      </c>
      <c r="B55" s="341"/>
      <c r="C55" s="341"/>
      <c r="D55" s="341"/>
      <c r="E55" s="341"/>
      <c r="F55" s="341"/>
      <c r="G55" s="341"/>
      <c r="H55" s="341"/>
      <c r="I55" s="341"/>
      <c r="J55" s="342"/>
      <c r="K55" s="171">
        <f>TRUNC(SUM(K3:K54),2)</f>
        <v>0</v>
      </c>
    </row>
    <row r="56" spans="1:24" s="149" customFormat="1" ht="29.25" customHeight="1">
      <c r="A56" s="150"/>
      <c r="B56" s="151"/>
      <c r="C56" s="152"/>
      <c r="D56" s="153"/>
      <c r="E56" s="153"/>
      <c r="F56" s="153"/>
      <c r="G56" s="154"/>
      <c r="H56" s="152"/>
      <c r="I56" s="155"/>
      <c r="J56" s="156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</row>
    <row r="57" spans="1:24" s="149" customFormat="1" ht="35.25" customHeight="1">
      <c r="A57" s="332" t="s">
        <v>222</v>
      </c>
      <c r="B57" s="332"/>
      <c r="C57" s="332"/>
      <c r="D57" s="332"/>
      <c r="E57" s="332"/>
      <c r="F57" s="332"/>
      <c r="G57" s="332"/>
      <c r="H57" s="332"/>
      <c r="I57" s="332"/>
      <c r="J57" s="332"/>
      <c r="K57" s="332"/>
    </row>
    <row r="58" spans="1:24" ht="54.75" customHeight="1">
      <c r="A58" s="117" t="s">
        <v>4</v>
      </c>
      <c r="B58" s="117" t="s">
        <v>7</v>
      </c>
      <c r="C58" s="117" t="s">
        <v>8</v>
      </c>
      <c r="D58" s="117" t="s">
        <v>297</v>
      </c>
      <c r="E58" s="119"/>
      <c r="F58" s="119"/>
      <c r="G58" s="117"/>
      <c r="H58" s="3" t="s">
        <v>223</v>
      </c>
      <c r="I58" s="117" t="s">
        <v>204</v>
      </c>
      <c r="J58" s="117" t="s">
        <v>298</v>
      </c>
      <c r="K58" s="333" t="s">
        <v>274</v>
      </c>
      <c r="L58" s="334"/>
      <c r="M58" s="119" t="s">
        <v>134</v>
      </c>
    </row>
    <row r="59" spans="1:24" s="121" customFormat="1" ht="25.5">
      <c r="A59" s="114">
        <v>1</v>
      </c>
      <c r="B59" s="145" t="s">
        <v>260</v>
      </c>
      <c r="C59" s="112" t="s">
        <v>24</v>
      </c>
      <c r="D59" s="159"/>
      <c r="E59" s="159"/>
      <c r="F59" s="159"/>
      <c r="G59" s="162"/>
      <c r="H59" s="113">
        <v>3</v>
      </c>
      <c r="I59" s="112" t="s">
        <v>212</v>
      </c>
      <c r="J59" s="159">
        <f>H59*D59</f>
        <v>0</v>
      </c>
      <c r="K59" s="159">
        <f>J59/60</f>
        <v>0</v>
      </c>
      <c r="L59" s="148" t="s">
        <v>275</v>
      </c>
      <c r="M59" s="161">
        <f t="shared" ref="M59:M64" si="4">K59</f>
        <v>0</v>
      </c>
      <c r="O59" s="160"/>
    </row>
    <row r="60" spans="1:24" s="107" customFormat="1" ht="24.95" customHeight="1">
      <c r="A60" s="114">
        <v>2</v>
      </c>
      <c r="B60" s="115" t="s">
        <v>205</v>
      </c>
      <c r="C60" s="112" t="s">
        <v>24</v>
      </c>
      <c r="D60" s="159"/>
      <c r="E60" s="159"/>
      <c r="F60" s="159"/>
      <c r="G60" s="162"/>
      <c r="H60" s="113">
        <v>50</v>
      </c>
      <c r="I60" s="112" t="s">
        <v>212</v>
      </c>
      <c r="J60" s="159">
        <f t="shared" ref="J60:J72" si="5">H60*D60</f>
        <v>0</v>
      </c>
      <c r="K60" s="159">
        <f>J60/20</f>
        <v>0</v>
      </c>
      <c r="L60" s="148" t="s">
        <v>278</v>
      </c>
      <c r="M60" s="161">
        <f t="shared" si="4"/>
        <v>0</v>
      </c>
    </row>
    <row r="61" spans="1:24" s="107" customFormat="1" ht="24.95" customHeight="1">
      <c r="A61" s="114">
        <v>3</v>
      </c>
      <c r="B61" s="115" t="s">
        <v>206</v>
      </c>
      <c r="C61" s="116" t="s">
        <v>24</v>
      </c>
      <c r="D61" s="163"/>
      <c r="E61" s="163"/>
      <c r="F61" s="163"/>
      <c r="G61" s="162"/>
      <c r="H61" s="114">
        <v>34</v>
      </c>
      <c r="I61" s="112" t="s">
        <v>212</v>
      </c>
      <c r="J61" s="159">
        <f t="shared" si="5"/>
        <v>0</v>
      </c>
      <c r="K61" s="159">
        <f>J61/20</f>
        <v>0</v>
      </c>
      <c r="L61" s="148" t="s">
        <v>278</v>
      </c>
      <c r="M61" s="161">
        <f t="shared" si="4"/>
        <v>0</v>
      </c>
    </row>
    <row r="62" spans="1:24" ht="25.5">
      <c r="A62" s="114">
        <v>4</v>
      </c>
      <c r="B62" s="115" t="s">
        <v>213</v>
      </c>
      <c r="C62" s="112" t="s">
        <v>24</v>
      </c>
      <c r="D62" s="159"/>
      <c r="E62" s="159"/>
      <c r="F62" s="159"/>
      <c r="G62" s="162"/>
      <c r="H62" s="113">
        <v>17</v>
      </c>
      <c r="I62" s="112" t="s">
        <v>212</v>
      </c>
      <c r="J62" s="159">
        <f t="shared" si="5"/>
        <v>0</v>
      </c>
      <c r="K62" s="159">
        <f>J62/20</f>
        <v>0</v>
      </c>
      <c r="L62" s="148" t="s">
        <v>278</v>
      </c>
      <c r="M62" s="161">
        <f t="shared" si="4"/>
        <v>0</v>
      </c>
    </row>
    <row r="63" spans="1:24" s="107" customFormat="1" ht="24.95" customHeight="1">
      <c r="A63" s="114">
        <v>5</v>
      </c>
      <c r="B63" s="115" t="s">
        <v>207</v>
      </c>
      <c r="C63" s="116" t="s">
        <v>24</v>
      </c>
      <c r="D63" s="163"/>
      <c r="E63" s="163"/>
      <c r="F63" s="163"/>
      <c r="G63" s="162"/>
      <c r="H63" s="114">
        <v>32</v>
      </c>
      <c r="I63" s="112" t="s">
        <v>212</v>
      </c>
      <c r="J63" s="159">
        <f t="shared" si="5"/>
        <v>0</v>
      </c>
      <c r="K63" s="159">
        <f>J63/20</f>
        <v>0</v>
      </c>
      <c r="L63" s="148" t="s">
        <v>278</v>
      </c>
      <c r="M63" s="161">
        <f t="shared" si="4"/>
        <v>0</v>
      </c>
    </row>
    <row r="64" spans="1:24" ht="44.25" customHeight="1">
      <c r="A64" s="114">
        <v>6</v>
      </c>
      <c r="B64" s="115" t="s">
        <v>269</v>
      </c>
      <c r="C64" s="112" t="s">
        <v>24</v>
      </c>
      <c r="D64" s="159"/>
      <c r="E64" s="159"/>
      <c r="F64" s="159"/>
      <c r="G64" s="162"/>
      <c r="H64" s="113">
        <v>3</v>
      </c>
      <c r="I64" s="112" t="s">
        <v>212</v>
      </c>
      <c r="J64" s="159">
        <f t="shared" si="5"/>
        <v>0</v>
      </c>
      <c r="K64" s="159">
        <f t="shared" ref="K64:K70" si="6">J64/60</f>
        <v>0</v>
      </c>
      <c r="L64" s="148" t="s">
        <v>275</v>
      </c>
      <c r="M64" s="159">
        <f t="shared" si="4"/>
        <v>0</v>
      </c>
    </row>
    <row r="65" spans="1:25" s="107" customFormat="1" ht="24.95" customHeight="1">
      <c r="A65" s="114">
        <v>7</v>
      </c>
      <c r="B65" s="115" t="s">
        <v>208</v>
      </c>
      <c r="C65" s="112" t="s">
        <v>24</v>
      </c>
      <c r="D65" s="159"/>
      <c r="E65" s="159"/>
      <c r="F65" s="159"/>
      <c r="G65" s="162"/>
      <c r="H65" s="113">
        <v>1</v>
      </c>
      <c r="I65" s="112" t="s">
        <v>212</v>
      </c>
      <c r="J65" s="159">
        <f t="shared" si="5"/>
        <v>0</v>
      </c>
      <c r="K65" s="159">
        <f t="shared" si="6"/>
        <v>0</v>
      </c>
      <c r="L65" s="148" t="s">
        <v>275</v>
      </c>
      <c r="M65" s="159">
        <f t="shared" ref="M65:M71" si="7">K65</f>
        <v>0</v>
      </c>
    </row>
    <row r="66" spans="1:25" s="107" customFormat="1" ht="24.95" customHeight="1">
      <c r="A66" s="114">
        <v>8</v>
      </c>
      <c r="B66" s="115" t="s">
        <v>209</v>
      </c>
      <c r="C66" s="112" t="s">
        <v>24</v>
      </c>
      <c r="D66" s="159"/>
      <c r="E66" s="159"/>
      <c r="F66" s="159"/>
      <c r="G66" s="162"/>
      <c r="H66" s="113">
        <v>2</v>
      </c>
      <c r="I66" s="112" t="s">
        <v>212</v>
      </c>
      <c r="J66" s="159">
        <f t="shared" si="5"/>
        <v>0</v>
      </c>
      <c r="K66" s="159">
        <f t="shared" si="6"/>
        <v>0</v>
      </c>
      <c r="L66" s="148" t="s">
        <v>275</v>
      </c>
      <c r="M66" s="159">
        <f t="shared" si="7"/>
        <v>0</v>
      </c>
    </row>
    <row r="67" spans="1:25" s="144" customFormat="1" ht="33.75" customHeight="1">
      <c r="A67" s="114">
        <v>9</v>
      </c>
      <c r="B67" s="140" t="s">
        <v>261</v>
      </c>
      <c r="C67" s="141" t="s">
        <v>24</v>
      </c>
      <c r="D67" s="159"/>
      <c r="E67" s="159"/>
      <c r="F67" s="159"/>
      <c r="G67" s="162"/>
      <c r="H67" s="142">
        <v>1</v>
      </c>
      <c r="I67" s="141" t="s">
        <v>212</v>
      </c>
      <c r="J67" s="159">
        <f t="shared" si="5"/>
        <v>0</v>
      </c>
      <c r="K67" s="159">
        <f t="shared" si="6"/>
        <v>0</v>
      </c>
      <c r="L67" s="148" t="s">
        <v>275</v>
      </c>
      <c r="M67" s="159">
        <f t="shared" si="7"/>
        <v>0</v>
      </c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</row>
    <row r="68" spans="1:25" ht="42.75" customHeight="1">
      <c r="A68" s="114">
        <v>10</v>
      </c>
      <c r="B68" s="115" t="s">
        <v>286</v>
      </c>
      <c r="C68" s="112" t="s">
        <v>24</v>
      </c>
      <c r="D68" s="159"/>
      <c r="E68" s="159"/>
      <c r="F68" s="159"/>
      <c r="G68" s="162"/>
      <c r="H68" s="113">
        <v>1</v>
      </c>
      <c r="I68" s="112" t="s">
        <v>212</v>
      </c>
      <c r="J68" s="159">
        <f t="shared" si="5"/>
        <v>0</v>
      </c>
      <c r="K68" s="159">
        <f t="shared" si="6"/>
        <v>0</v>
      </c>
      <c r="L68" s="148" t="s">
        <v>275</v>
      </c>
      <c r="M68" s="159">
        <f t="shared" si="7"/>
        <v>0</v>
      </c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s="107" customFormat="1" ht="24.95" customHeight="1">
      <c r="A69" s="114">
        <v>11</v>
      </c>
      <c r="B69" s="115" t="s">
        <v>210</v>
      </c>
      <c r="C69" s="112" t="s">
        <v>24</v>
      </c>
      <c r="D69" s="159"/>
      <c r="E69" s="159"/>
      <c r="F69" s="159"/>
      <c r="G69" s="162"/>
      <c r="H69" s="113">
        <v>10</v>
      </c>
      <c r="I69" s="112" t="s">
        <v>212</v>
      </c>
      <c r="J69" s="159">
        <f t="shared" si="5"/>
        <v>0</v>
      </c>
      <c r="K69" s="159">
        <f t="shared" si="6"/>
        <v>0</v>
      </c>
      <c r="L69" s="148" t="s">
        <v>275</v>
      </c>
      <c r="M69" s="159">
        <f t="shared" si="7"/>
        <v>0</v>
      </c>
    </row>
    <row r="70" spans="1:25" ht="29.25" customHeight="1">
      <c r="A70" s="114">
        <v>12</v>
      </c>
      <c r="B70" s="115" t="s">
        <v>264</v>
      </c>
      <c r="C70" s="112" t="s">
        <v>24</v>
      </c>
      <c r="D70" s="159"/>
      <c r="E70" s="159"/>
      <c r="F70" s="159"/>
      <c r="G70" s="162"/>
      <c r="H70" s="113">
        <v>8</v>
      </c>
      <c r="I70" s="112" t="s">
        <v>212</v>
      </c>
      <c r="J70" s="159">
        <f t="shared" si="5"/>
        <v>0</v>
      </c>
      <c r="K70" s="159">
        <f t="shared" si="6"/>
        <v>0</v>
      </c>
      <c r="L70" s="148" t="s">
        <v>275</v>
      </c>
      <c r="M70" s="159">
        <f t="shared" si="7"/>
        <v>0</v>
      </c>
    </row>
    <row r="71" spans="1:25" s="107" customFormat="1" ht="24.95" customHeight="1">
      <c r="A71" s="114">
        <v>13</v>
      </c>
      <c r="B71" s="120" t="s">
        <v>211</v>
      </c>
      <c r="C71" s="112" t="s">
        <v>24</v>
      </c>
      <c r="D71" s="159"/>
      <c r="E71" s="159"/>
      <c r="F71" s="159"/>
      <c r="G71" s="162"/>
      <c r="H71" s="113">
        <v>29</v>
      </c>
      <c r="I71" s="112" t="s">
        <v>212</v>
      </c>
      <c r="J71" s="159">
        <f t="shared" si="5"/>
        <v>0</v>
      </c>
      <c r="K71" s="159">
        <f>J71/20</f>
        <v>0</v>
      </c>
      <c r="L71" s="148" t="s">
        <v>278</v>
      </c>
      <c r="M71" s="159">
        <f t="shared" si="7"/>
        <v>0</v>
      </c>
    </row>
    <row r="72" spans="1:25" s="107" customFormat="1" ht="24.95" customHeight="1">
      <c r="A72" s="114">
        <v>14</v>
      </c>
      <c r="B72" s="120" t="s">
        <v>268</v>
      </c>
      <c r="C72" s="112" t="s">
        <v>24</v>
      </c>
      <c r="D72" s="159"/>
      <c r="E72" s="159"/>
      <c r="F72" s="159"/>
      <c r="G72" s="162"/>
      <c r="H72" s="113">
        <v>50</v>
      </c>
      <c r="I72" s="112" t="s">
        <v>212</v>
      </c>
      <c r="J72" s="159">
        <f t="shared" si="5"/>
        <v>0</v>
      </c>
      <c r="K72" s="159">
        <f>J72/20</f>
        <v>0</v>
      </c>
      <c r="L72" s="148" t="s">
        <v>278</v>
      </c>
      <c r="M72" s="159">
        <f>K72</f>
        <v>0</v>
      </c>
    </row>
    <row r="73" spans="1:25" ht="33" customHeight="1">
      <c r="A73" s="335" t="s">
        <v>277</v>
      </c>
      <c r="B73" s="336"/>
      <c r="C73" s="336"/>
      <c r="D73" s="336"/>
      <c r="E73" s="336"/>
      <c r="F73" s="336"/>
      <c r="G73" s="336"/>
      <c r="H73" s="336"/>
      <c r="I73" s="336"/>
      <c r="J73" s="336"/>
      <c r="K73" s="336"/>
      <c r="L73" s="337"/>
      <c r="M73" s="158">
        <f>TRUNC(SUM(M59:M72),2)</f>
        <v>0</v>
      </c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 ht="12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</row>
    <row r="75" spans="1:25" ht="12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</row>
    <row r="76" spans="1:25" ht="42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M76" s="168" t="s">
        <v>279</v>
      </c>
      <c r="N76" s="185" t="e">
        <f>K55/'SERVENTE - DF'!E14:I14</f>
        <v>#VALUE!</v>
      </c>
    </row>
    <row r="77" spans="1:25" ht="32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M77" s="168" t="s">
        <v>280</v>
      </c>
      <c r="N77" s="185" t="e">
        <f>M73/'SERVENTE - DF'!E14:I14</f>
        <v>#VALUE!</v>
      </c>
    </row>
    <row r="78" spans="1:25" ht="12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</row>
    <row r="79" spans="1:25" ht="12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</row>
    <row r="80" spans="1:25" ht="12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</row>
    <row r="81" spans="1:11" ht="12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</row>
    <row r="82" spans="1:11" ht="12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</row>
    <row r="83" spans="1:11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</row>
    <row r="84" spans="1:11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</row>
    <row r="85" spans="1:11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</row>
    <row r="86" spans="1:11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</row>
    <row r="87" spans="1:11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</row>
    <row r="88" spans="1:11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</row>
    <row r="89" spans="1:11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</row>
    <row r="90" spans="1:11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</row>
    <row r="91" spans="1:1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</row>
    <row r="92" spans="1:11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</row>
    <row r="93" spans="1:11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</row>
    <row r="94" spans="1:11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</row>
    <row r="95" spans="1:11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</row>
    <row r="96" spans="1:11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</row>
    <row r="97" spans="1:11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1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1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1:11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</row>
    <row r="101" spans="1:1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</row>
    <row r="102" spans="1:11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1:11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</row>
    <row r="105" spans="1:11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1:11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</row>
    <row r="107" spans="1:11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</row>
    <row r="108" spans="1:11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</row>
    <row r="109" spans="1:11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</row>
    <row r="110" spans="1:11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</row>
    <row r="111" spans="1: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</row>
    <row r="112" spans="1:11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</row>
    <row r="113" spans="1:11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</row>
    <row r="114" spans="1:11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</row>
    <row r="115" spans="1:11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</row>
    <row r="116" spans="1:11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</row>
    <row r="117" spans="1:11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</row>
    <row r="118" spans="1:11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</row>
    <row r="119" spans="1:11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</row>
    <row r="120" spans="1:11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</row>
    <row r="121" spans="1:1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</row>
    <row r="122" spans="1:11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</row>
    <row r="123" spans="1:11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</row>
    <row r="124" spans="1:11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</row>
    <row r="125" spans="1:11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</row>
    <row r="126" spans="1:11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</row>
    <row r="127" spans="1:11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</row>
    <row r="128" spans="1:11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</row>
    <row r="129" spans="1:11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</row>
    <row r="130" spans="1:11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</row>
    <row r="131" spans="1:1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</row>
    <row r="132" spans="1:11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</row>
    <row r="133" spans="1:11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</row>
    <row r="134" spans="1:11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</row>
    <row r="135" spans="1:11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</row>
    <row r="136" spans="1:11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</row>
    <row r="137" spans="1:11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</row>
    <row r="138" spans="1:11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</row>
    <row r="139" spans="1:11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</row>
    <row r="140" spans="1:11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</row>
    <row r="141" spans="1:1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</row>
    <row r="142" spans="1:11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</row>
    <row r="143" spans="1:11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</row>
    <row r="144" spans="1:11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</row>
    <row r="145" spans="1:11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</row>
    <row r="146" spans="1:11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</row>
    <row r="147" spans="1:11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</row>
    <row r="148" spans="1:11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</row>
    <row r="149" spans="1:11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</row>
    <row r="150" spans="1:11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</row>
    <row r="151" spans="1:1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</row>
    <row r="152" spans="1:11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</row>
    <row r="153" spans="1:11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</row>
    <row r="154" spans="1:11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1:11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</row>
    <row r="156" spans="1:11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</row>
    <row r="157" spans="1:11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</row>
    <row r="158" spans="1:11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</row>
    <row r="159" spans="1:11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</row>
    <row r="160" spans="1:11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</row>
    <row r="161" spans="1:1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</row>
    <row r="162" spans="1:11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</row>
    <row r="163" spans="1:11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</row>
    <row r="164" spans="1:11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</row>
    <row r="165" spans="1:11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</row>
    <row r="166" spans="1:11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</row>
    <row r="167" spans="1:11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</row>
    <row r="168" spans="1:11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</row>
    <row r="169" spans="1:11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</row>
    <row r="170" spans="1:11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</row>
    <row r="171" spans="1:1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</row>
    <row r="172" spans="1:11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</row>
    <row r="173" spans="1:11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</row>
    <row r="174" spans="1:11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</row>
    <row r="175" spans="1:11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</row>
    <row r="176" spans="1:11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</row>
    <row r="177" spans="1:11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</row>
    <row r="178" spans="1:11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</row>
    <row r="179" spans="1:11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</row>
    <row r="180" spans="1:11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</row>
    <row r="181" spans="1:1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</row>
    <row r="182" spans="1:11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</row>
    <row r="183" spans="1:11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</row>
    <row r="184" spans="1:11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</row>
    <row r="185" spans="1:11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</row>
    <row r="186" spans="1:11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</row>
    <row r="187" spans="1:11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</row>
    <row r="188" spans="1:11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</row>
    <row r="189" spans="1:11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</row>
    <row r="190" spans="1:11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</row>
    <row r="191" spans="1:1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</row>
    <row r="192" spans="1:11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</row>
    <row r="193" spans="1:11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</row>
    <row r="194" spans="1:11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</row>
    <row r="195" spans="1:11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</row>
    <row r="196" spans="1:11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</row>
    <row r="197" spans="1:11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</row>
    <row r="198" spans="1:11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</row>
    <row r="199" spans="1:11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</row>
    <row r="200" spans="1:11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</row>
    <row r="201" spans="1:1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</row>
    <row r="202" spans="1:11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</row>
    <row r="203" spans="1:11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</row>
    <row r="204" spans="1:11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</row>
    <row r="205" spans="1:11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</row>
    <row r="206" spans="1:11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</row>
    <row r="207" spans="1:11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</row>
    <row r="208" spans="1:11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</row>
    <row r="209" spans="1:11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</row>
    <row r="210" spans="1:11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</row>
    <row r="211" spans="1: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</row>
    <row r="212" spans="1:11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</row>
    <row r="213" spans="1:11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</row>
    <row r="214" spans="1:11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</row>
    <row r="215" spans="1:11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</row>
    <row r="216" spans="1:11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</row>
    <row r="217" spans="1:11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</row>
    <row r="218" spans="1:11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</row>
    <row r="219" spans="1:11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</row>
    <row r="220" spans="1:11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</row>
    <row r="221" spans="1:1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</row>
    <row r="222" spans="1:11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</row>
    <row r="223" spans="1:11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</row>
    <row r="224" spans="1:11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</row>
    <row r="225" spans="1:11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</row>
    <row r="226" spans="1:11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</row>
    <row r="227" spans="1:11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</row>
    <row r="228" spans="1:11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</row>
    <row r="229" spans="1:11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</row>
    <row r="230" spans="1:11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</row>
    <row r="231" spans="1:1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</row>
    <row r="232" spans="1:11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</row>
    <row r="233" spans="1:11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</row>
    <row r="234" spans="1:11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</row>
    <row r="235" spans="1:11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</row>
    <row r="236" spans="1:11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</row>
    <row r="237" spans="1:11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</row>
    <row r="238" spans="1:11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</row>
    <row r="239" spans="1:11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</row>
    <row r="240" spans="1:11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</row>
    <row r="241" spans="1:1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</row>
    <row r="242" spans="1:11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</row>
    <row r="243" spans="1:11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</row>
    <row r="244" spans="1:11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</row>
    <row r="245" spans="1:11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</row>
    <row r="246" spans="1:11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</row>
    <row r="247" spans="1:11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</row>
    <row r="248" spans="1:11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</row>
    <row r="249" spans="1:11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</row>
    <row r="250" spans="1:11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</row>
    <row r="251" spans="1:1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</row>
    <row r="252" spans="1:11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</row>
    <row r="253" spans="1:11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</row>
    <row r="254" spans="1:11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</row>
    <row r="255" spans="1:11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</row>
    <row r="256" spans="1:11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</row>
    <row r="257" spans="1:11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</row>
    <row r="258" spans="1:11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</row>
    <row r="259" spans="1:11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</row>
    <row r="260" spans="1:11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</row>
    <row r="261" spans="1:1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</row>
    <row r="262" spans="1:11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</row>
    <row r="263" spans="1:11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</row>
    <row r="264" spans="1:11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</row>
    <row r="265" spans="1:11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</row>
    <row r="266" spans="1:11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</row>
    <row r="267" spans="1:11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</row>
    <row r="268" spans="1:11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</row>
    <row r="269" spans="1:11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</row>
    <row r="270" spans="1:11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</row>
    <row r="271" spans="1:1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</row>
    <row r="272" spans="1:11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</row>
    <row r="273" spans="1:11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</row>
    <row r="274" spans="1:11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</row>
    <row r="275" spans="1:11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</row>
    <row r="276" spans="1:11" ht="15.75" customHeight="1"/>
    <row r="277" spans="1:11" ht="15.75" customHeight="1"/>
    <row r="278" spans="1:11" ht="15.75" customHeight="1"/>
    <row r="279" spans="1:11" ht="15.75" customHeight="1"/>
    <row r="280" spans="1:11" ht="15.75" customHeight="1"/>
    <row r="281" spans="1:11" ht="15.75" customHeight="1"/>
    <row r="282" spans="1:11" ht="15.75" customHeight="1"/>
    <row r="283" spans="1:11" ht="15.75" customHeight="1"/>
    <row r="284" spans="1:11" ht="15.75" customHeight="1"/>
    <row r="285" spans="1:11" ht="15.75" customHeight="1"/>
    <row r="286" spans="1:11" ht="15.75" customHeight="1"/>
    <row r="287" spans="1:11" ht="15.75" customHeight="1"/>
    <row r="288" spans="1:11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</sheetData>
  <mergeCells count="5">
    <mergeCell ref="A57:K57"/>
    <mergeCell ref="K58:L58"/>
    <mergeCell ref="A73:L73"/>
    <mergeCell ref="A1:J1"/>
    <mergeCell ref="A55:J55"/>
  </mergeCells>
  <pageMargins left="0.511811024" right="0.511811024" top="0.78740157499999996" bottom="0.78740157499999996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4" workbookViewId="0">
      <selection activeCell="H13" sqref="H13"/>
    </sheetView>
  </sheetViews>
  <sheetFormatPr defaultColWidth="14.42578125" defaultRowHeight="15" customHeight="1"/>
  <cols>
    <col min="1" max="1" width="45.5703125" customWidth="1"/>
    <col min="2" max="2" width="20.5703125" style="147" customWidth="1"/>
    <col min="3" max="3" width="15.7109375" bestFit="1" customWidth="1"/>
    <col min="4" max="4" width="18.28515625" bestFit="1" customWidth="1"/>
    <col min="5" max="5" width="17.42578125" customWidth="1"/>
  </cols>
  <sheetData>
    <row r="1" spans="1:10" ht="23.25" customHeight="1">
      <c r="A1" s="186" t="s">
        <v>296</v>
      </c>
      <c r="B1" s="187"/>
      <c r="C1" s="187"/>
      <c r="D1" s="187"/>
      <c r="E1" s="187"/>
    </row>
    <row r="2" spans="1:10" ht="15" customHeight="1">
      <c r="A2" s="343" t="s">
        <v>145</v>
      </c>
      <c r="B2" s="345" t="s">
        <v>239</v>
      </c>
      <c r="C2" s="20"/>
      <c r="D2" s="343" t="s">
        <v>240</v>
      </c>
      <c r="E2" s="343" t="s">
        <v>243</v>
      </c>
    </row>
    <row r="3" spans="1:10" ht="60" customHeight="1">
      <c r="A3" s="344"/>
      <c r="B3" s="346"/>
      <c r="C3" s="21" t="s">
        <v>300</v>
      </c>
      <c r="D3" s="347"/>
      <c r="E3" s="347"/>
      <c r="G3" s="170"/>
      <c r="H3" s="183"/>
      <c r="I3" s="183"/>
      <c r="J3" s="183"/>
    </row>
    <row r="4" spans="1:10" ht="69.75" customHeight="1">
      <c r="A4" s="124" t="s">
        <v>293</v>
      </c>
      <c r="B4" s="22"/>
      <c r="C4" s="23"/>
      <c r="D4" s="23">
        <f>TRUNC((C4*B4),2)</f>
        <v>0</v>
      </c>
      <c r="E4" s="23">
        <f>TRUNC((D4/20),2)</f>
        <v>0</v>
      </c>
    </row>
    <row r="5" spans="1:10" ht="39.75" customHeight="1">
      <c r="A5" s="125" t="s">
        <v>289</v>
      </c>
      <c r="B5" s="179"/>
      <c r="C5" s="23"/>
      <c r="D5" s="23">
        <f t="shared" ref="D5:D6" si="0">TRUNC((C5*B5),2)</f>
        <v>0</v>
      </c>
      <c r="E5" s="23">
        <f>TRUNC((D5/20),2)</f>
        <v>0</v>
      </c>
    </row>
    <row r="6" spans="1:10" ht="62.25" customHeight="1">
      <c r="A6" s="125" t="s">
        <v>238</v>
      </c>
      <c r="B6" s="180"/>
      <c r="C6" s="26"/>
      <c r="D6" s="23">
        <f t="shared" si="0"/>
        <v>0</v>
      </c>
      <c r="E6" s="23">
        <f>TRUNC((D6/20),2)</f>
        <v>0</v>
      </c>
    </row>
    <row r="7" spans="1:10" ht="29.25" customHeight="1">
      <c r="A7" s="348" t="s">
        <v>144</v>
      </c>
      <c r="B7" s="348"/>
      <c r="C7" s="27"/>
      <c r="D7" s="28">
        <f>TRUNC(SUM(D4:D6),2)</f>
        <v>0</v>
      </c>
      <c r="E7" s="28">
        <f>TRUNC(SUM(E4:E6),2)</f>
        <v>0</v>
      </c>
    </row>
    <row r="9" spans="1:10" ht="28.5" customHeight="1">
      <c r="A9" s="186" t="s">
        <v>237</v>
      </c>
      <c r="B9" s="187"/>
      <c r="C9" s="187"/>
      <c r="D9" s="187"/>
      <c r="E9" s="187"/>
    </row>
    <row r="10" spans="1:10" ht="15" customHeight="1">
      <c r="A10" s="343" t="s">
        <v>145</v>
      </c>
      <c r="B10" s="345" t="s">
        <v>239</v>
      </c>
      <c r="C10" s="20"/>
      <c r="D10" s="343" t="s">
        <v>240</v>
      </c>
      <c r="E10" s="343" t="s">
        <v>243</v>
      </c>
    </row>
    <row r="11" spans="1:10" ht="60.75" customHeight="1">
      <c r="A11" s="344"/>
      <c r="B11" s="346"/>
      <c r="C11" s="184" t="s">
        <v>300</v>
      </c>
      <c r="D11" s="347"/>
      <c r="E11" s="347"/>
    </row>
    <row r="12" spans="1:10" ht="54">
      <c r="A12" s="22" t="s">
        <v>290</v>
      </c>
      <c r="B12" s="22"/>
      <c r="C12" s="23"/>
      <c r="D12" s="23">
        <f>TRUNC((C12*B12),2)</f>
        <v>0</v>
      </c>
      <c r="E12" s="23">
        <f>TRUNC((D12/20),2)</f>
        <v>0</v>
      </c>
    </row>
    <row r="13" spans="1:10" ht="27" customHeight="1">
      <c r="A13" s="22" t="s">
        <v>291</v>
      </c>
      <c r="B13" s="22"/>
      <c r="C13" s="23"/>
      <c r="D13" s="23">
        <f>TRUNC((C13*B13),2)</f>
        <v>0</v>
      </c>
      <c r="E13" s="23">
        <f t="shared" ref="E13:E16" si="1">TRUNC((D13/20),2)</f>
        <v>0</v>
      </c>
    </row>
    <row r="14" spans="1:10" ht="18">
      <c r="A14" s="24" t="s">
        <v>242</v>
      </c>
      <c r="B14" s="179"/>
      <c r="C14" s="23"/>
      <c r="D14" s="23">
        <f>TRUNC((C14*B14),2)</f>
        <v>0</v>
      </c>
      <c r="E14" s="23">
        <f t="shared" si="1"/>
        <v>0</v>
      </c>
    </row>
    <row r="15" spans="1:10" ht="18">
      <c r="A15" s="24" t="s">
        <v>292</v>
      </c>
      <c r="B15" s="180"/>
      <c r="C15" s="26"/>
      <c r="D15" s="23">
        <f>TRUNC((C15*B15),2)</f>
        <v>0</v>
      </c>
      <c r="E15" s="23">
        <f t="shared" si="1"/>
        <v>0</v>
      </c>
    </row>
    <row r="16" spans="1:10" ht="18">
      <c r="A16" s="24" t="s">
        <v>241</v>
      </c>
      <c r="B16" s="180"/>
      <c r="C16" s="26"/>
      <c r="D16" s="23">
        <f>TRUNC((C16*B16),2)</f>
        <v>0</v>
      </c>
      <c r="E16" s="23">
        <f t="shared" si="1"/>
        <v>0</v>
      </c>
    </row>
    <row r="17" spans="1:5" ht="21" customHeight="1">
      <c r="A17" s="348" t="s">
        <v>144</v>
      </c>
      <c r="B17" s="348"/>
      <c r="C17" s="27"/>
      <c r="D17" s="28">
        <f>TRUNC(SUM(D12:D16),2)</f>
        <v>0</v>
      </c>
      <c r="E17" s="28">
        <f>TRUNC(SUM(E12:E16),2)</f>
        <v>0</v>
      </c>
    </row>
    <row r="18" spans="1:5" ht="15" customHeight="1">
      <c r="A18" s="29"/>
      <c r="B18" s="181"/>
      <c r="C18" s="29"/>
      <c r="D18" s="29"/>
      <c r="E18" s="29"/>
    </row>
    <row r="19" spans="1:5" ht="15" customHeight="1">
      <c r="A19" s="29"/>
      <c r="B19" s="181"/>
      <c r="C19" s="29"/>
      <c r="D19" s="29"/>
      <c r="E19" s="29"/>
    </row>
    <row r="20" spans="1:5" ht="36.75" customHeight="1">
      <c r="A20" s="29"/>
      <c r="B20" s="181"/>
      <c r="C20" s="29"/>
      <c r="D20" s="29"/>
      <c r="E20" s="126"/>
    </row>
    <row r="21" spans="1:5" ht="15" customHeight="1">
      <c r="A21" s="29"/>
      <c r="B21" s="181"/>
      <c r="C21" s="29"/>
      <c r="D21" s="29"/>
      <c r="E21" s="127"/>
    </row>
    <row r="22" spans="1:5" ht="15" customHeight="1">
      <c r="A22" s="29"/>
      <c r="B22" s="181"/>
      <c r="C22" s="29"/>
      <c r="D22" s="29"/>
      <c r="E22" s="128"/>
    </row>
    <row r="23" spans="1:5" ht="15" customHeight="1">
      <c r="A23" s="29"/>
      <c r="B23" s="181"/>
      <c r="C23" s="29"/>
      <c r="D23" s="29"/>
      <c r="E23" s="127"/>
    </row>
    <row r="24" spans="1:5" ht="15" customHeight="1">
      <c r="A24" s="29"/>
      <c r="B24" s="181"/>
      <c r="C24" s="29"/>
      <c r="D24" s="29"/>
      <c r="E24" s="127"/>
    </row>
    <row r="25" spans="1:5" ht="15" customHeight="1">
      <c r="A25" s="29"/>
      <c r="B25" s="181"/>
      <c r="C25" s="29"/>
      <c r="D25" s="29"/>
      <c r="E25" s="128"/>
    </row>
    <row r="26" spans="1:5" ht="15" customHeight="1">
      <c r="A26" s="29"/>
      <c r="B26" s="181"/>
      <c r="C26" s="29"/>
      <c r="D26" s="29"/>
      <c r="E26" s="127"/>
    </row>
    <row r="27" spans="1:5" ht="15" customHeight="1">
      <c r="A27" s="29"/>
      <c r="B27" s="181"/>
      <c r="C27" s="29"/>
      <c r="D27" s="29"/>
      <c r="E27" s="128"/>
    </row>
  </sheetData>
  <mergeCells count="10">
    <mergeCell ref="A2:A3"/>
    <mergeCell ref="B2:B3"/>
    <mergeCell ref="D2:D3"/>
    <mergeCell ref="E2:E3"/>
    <mergeCell ref="A7:B7"/>
    <mergeCell ref="A10:A11"/>
    <mergeCell ref="B10:B11"/>
    <mergeCell ref="D10:D11"/>
    <mergeCell ref="E10:E11"/>
    <mergeCell ref="A17:B17"/>
  </mergeCells>
  <pageMargins left="0.511811024" right="0.511811024" top="0.78740157499999996" bottom="0.78740157499999996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B3" sqref="B3"/>
    </sheetView>
  </sheetViews>
  <sheetFormatPr defaultRowHeight="12.75"/>
  <cols>
    <col min="1" max="1" width="41.85546875" customWidth="1"/>
    <col min="2" max="2" width="23.42578125" customWidth="1"/>
    <col min="3" max="3" width="26.28515625" customWidth="1"/>
  </cols>
  <sheetData>
    <row r="1" spans="1:14" ht="26.25" customHeight="1">
      <c r="A1" s="25"/>
      <c r="B1" s="131" t="s">
        <v>235</v>
      </c>
      <c r="C1" s="131" t="s">
        <v>236</v>
      </c>
      <c r="I1" s="349" t="s">
        <v>302</v>
      </c>
      <c r="J1" s="349"/>
      <c r="K1" s="349"/>
      <c r="L1" s="349"/>
      <c r="M1" s="349"/>
      <c r="N1" s="349"/>
    </row>
    <row r="2" spans="1:14" ht="24.95" customHeight="1">
      <c r="A2" s="131" t="s">
        <v>179</v>
      </c>
      <c r="B2" s="132" t="e">
        <f>'SERVENTE - DF'!C168:C168</f>
        <v>#VALUE!</v>
      </c>
      <c r="C2" s="133" t="e">
        <f>'SERVENTE - DF'!C170</f>
        <v>#VALUE!</v>
      </c>
      <c r="I2" s="349"/>
      <c r="J2" s="349"/>
      <c r="K2" s="349"/>
      <c r="L2" s="349"/>
      <c r="M2" s="349"/>
      <c r="N2" s="349"/>
    </row>
    <row r="3" spans="1:14" ht="24.95" customHeight="1">
      <c r="A3" s="131" t="s">
        <v>224</v>
      </c>
      <c r="B3" s="132">
        <f>'JAUZEIRO - DF'!G153</f>
        <v>0</v>
      </c>
      <c r="C3" s="133">
        <f>'JAUZEIRO - DF'!G155</f>
        <v>0</v>
      </c>
    </row>
    <row r="4" spans="1:14" ht="24.95" customHeight="1">
      <c r="A4" s="131" t="s">
        <v>227</v>
      </c>
      <c r="B4" s="132">
        <f>'JARDINEIRO - DF'!G153</f>
        <v>0</v>
      </c>
      <c r="C4" s="133">
        <f>'JARDINEIRO - DF'!G155</f>
        <v>0</v>
      </c>
    </row>
    <row r="5" spans="1:14" ht="24.95" customHeight="1">
      <c r="A5" s="131" t="s">
        <v>233</v>
      </c>
      <c r="B5" s="132">
        <f>'ENCARREGADO DE LIMPEZA - DF'!C151:C151</f>
        <v>0</v>
      </c>
      <c r="C5" s="133">
        <f>'ENCARREGADO DE LIMPEZA - DF'!C153</f>
        <v>0</v>
      </c>
    </row>
    <row r="6" spans="1:14" ht="24.95" customHeight="1">
      <c r="A6" s="131"/>
      <c r="B6" s="132"/>
      <c r="C6" s="133"/>
    </row>
    <row r="7" spans="1:14" ht="24.95" customHeight="1">
      <c r="A7" s="131" t="s">
        <v>234</v>
      </c>
      <c r="B7" s="134" t="e">
        <f>TRUNC(SUM(B2:B5),2)</f>
        <v>#VALUE!</v>
      </c>
      <c r="C7" s="134" t="e">
        <f>TRUNC(SUM(C2:C5),2)</f>
        <v>#VALUE!</v>
      </c>
    </row>
    <row r="20" spans="3:3">
      <c r="C20" s="178"/>
    </row>
  </sheetData>
  <mergeCells count="1">
    <mergeCell ref="I1:N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SERVENTE - DF</vt:lpstr>
      <vt:lpstr>JAUZEIRO - DF</vt:lpstr>
      <vt:lpstr>JARDINEIRO - DF</vt:lpstr>
      <vt:lpstr>ENCARREGADO DE LIMPEZA - DF</vt:lpstr>
      <vt:lpstr>MATERIAIS e EQUIPAMENTOS - DF</vt:lpstr>
      <vt:lpstr>UNIFORME</vt:lpstr>
      <vt:lpstr>VALOR TOTAL</vt:lpstr>
      <vt:lpstr>'SERVENTE - DF'!Print_Area_0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Bastos Dias</dc:creator>
  <cp:lastModifiedBy>Carolini Silva</cp:lastModifiedBy>
  <cp:lastPrinted>2021-06-15T19:49:53Z</cp:lastPrinted>
  <dcterms:created xsi:type="dcterms:W3CDTF">2019-09-05T14:23:39Z</dcterms:created>
  <dcterms:modified xsi:type="dcterms:W3CDTF">2022-02-07T18:54:00Z</dcterms:modified>
</cp:coreProperties>
</file>